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wmf" ContentType="image/x-wmf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drawings/drawing2.xml" ContentType="application/vnd.openxmlformats-officedocument.drawing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codeName="DieseArbeitsmappe" defaultThemeVersion="124226"/>
  <bookViews>
    <workbookView xWindow="120" yWindow="105" windowWidth="11595" windowHeight="6150"/>
  </bookViews>
  <sheets>
    <sheet name="Gr.1+2" sheetId="2" r:id="rId1"/>
    <sheet name="Gr.3+4" sheetId="10" r:id="rId2"/>
    <sheet name="Endrunde" sheetId="9" r:id="rId3"/>
  </sheets>
  <definedNames>
    <definedName name="_xlnm.Print_Area" localSheetId="2">Endrunde!$A$1:$BD$106</definedName>
    <definedName name="_xlnm.Print_Area" localSheetId="0">'Gr.1+2'!$1:$82</definedName>
    <definedName name="_xlnm.Print_Area" localSheetId="1">'Gr.3+4'!$1:$82</definedName>
  </definedNames>
  <calcPr calcId="125725"/>
</workbook>
</file>

<file path=xl/calcChain.xml><?xml version="1.0" encoding="utf-8"?>
<calcChain xmlns="http://schemas.openxmlformats.org/spreadsheetml/2006/main">
  <c r="B49" i="9"/>
  <c r="J25" i="10"/>
  <c r="O25"/>
  <c r="AF25"/>
  <c r="BF25"/>
  <c r="BH25"/>
  <c r="J26"/>
  <c r="O26"/>
  <c r="AF26"/>
  <c r="BF26"/>
  <c r="BH26"/>
  <c r="J27"/>
  <c r="O27"/>
  <c r="AF27"/>
  <c r="BF27"/>
  <c r="BH27"/>
  <c r="J28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O28"/>
  <c r="AF28"/>
  <c r="BF28"/>
  <c r="BH28"/>
  <c r="O29"/>
  <c r="AF29"/>
  <c r="BF29"/>
  <c r="BH29"/>
  <c r="O30"/>
  <c r="AF30"/>
  <c r="BF30"/>
  <c r="BH30"/>
  <c r="O31"/>
  <c r="AF31"/>
  <c r="BF31"/>
  <c r="BH31"/>
  <c r="BM31"/>
  <c r="D49" s="1"/>
  <c r="BO31"/>
  <c r="BQ31"/>
  <c r="BR31"/>
  <c r="X49" s="1"/>
  <c r="O32"/>
  <c r="AF32"/>
  <c r="BF32"/>
  <c r="BH32"/>
  <c r="BM32"/>
  <c r="BO32"/>
  <c r="S50" s="1"/>
  <c r="BQ32"/>
  <c r="O33"/>
  <c r="AF33"/>
  <c r="BF33"/>
  <c r="BH33"/>
  <c r="BM33"/>
  <c r="D51" s="1"/>
  <c r="BO33"/>
  <c r="BQ33"/>
  <c r="BR33" s="1"/>
  <c r="X51" s="1"/>
  <c r="O34"/>
  <c r="AF34"/>
  <c r="BF34"/>
  <c r="BH34"/>
  <c r="BM34"/>
  <c r="D52" s="1"/>
  <c r="BO34"/>
  <c r="S52" s="1"/>
  <c r="BQ34"/>
  <c r="O35"/>
  <c r="AF35"/>
  <c r="BF35"/>
  <c r="BH35"/>
  <c r="BM35"/>
  <c r="D53" s="1"/>
  <c r="BO35"/>
  <c r="BR35" s="1"/>
  <c r="X53" s="1"/>
  <c r="BQ35"/>
  <c r="O36"/>
  <c r="AF36"/>
  <c r="BF36"/>
  <c r="BH36"/>
  <c r="O37"/>
  <c r="AF37"/>
  <c r="BF37"/>
  <c r="BH37"/>
  <c r="O38"/>
  <c r="AF38"/>
  <c r="BF38"/>
  <c r="BH38"/>
  <c r="BM38"/>
  <c r="AG49" s="1"/>
  <c r="BO38"/>
  <c r="BQ38"/>
  <c r="O39"/>
  <c r="AF39"/>
  <c r="BF39"/>
  <c r="BH39"/>
  <c r="BM39"/>
  <c r="AG50" s="1"/>
  <c r="BO39"/>
  <c r="BR39" s="1"/>
  <c r="BA50" s="1"/>
  <c r="BQ39"/>
  <c r="O40"/>
  <c r="AF40"/>
  <c r="BF40"/>
  <c r="BH40"/>
  <c r="BM40"/>
  <c r="BO40"/>
  <c r="BQ40"/>
  <c r="BR40" s="1"/>
  <c r="BA51" s="1"/>
  <c r="O41"/>
  <c r="AF41"/>
  <c r="BF41"/>
  <c r="BH41"/>
  <c r="BM41"/>
  <c r="AG52" s="1"/>
  <c r="BO41"/>
  <c r="AV52" s="1"/>
  <c r="BQ41"/>
  <c r="AY52" s="1"/>
  <c r="O42"/>
  <c r="AF42"/>
  <c r="BF42"/>
  <c r="BN34" s="1"/>
  <c r="P52" s="1"/>
  <c r="BH42"/>
  <c r="BM42"/>
  <c r="BO42"/>
  <c r="BR42" s="1"/>
  <c r="BA53" s="1"/>
  <c r="BQ42"/>
  <c r="AY53" s="1"/>
  <c r="O43"/>
  <c r="AF43"/>
  <c r="BF43"/>
  <c r="BH43"/>
  <c r="O44"/>
  <c r="AF44"/>
  <c r="BF44"/>
  <c r="BH44"/>
  <c r="S49"/>
  <c r="V49"/>
  <c r="AY49"/>
  <c r="D50"/>
  <c r="V50"/>
  <c r="AV50"/>
  <c r="AY50"/>
  <c r="S51"/>
  <c r="V51"/>
  <c r="AG51"/>
  <c r="AV51"/>
  <c r="V52"/>
  <c r="V53"/>
  <c r="AG53"/>
  <c r="AV53"/>
  <c r="BR38" l="1"/>
  <c r="BA49" s="1"/>
  <c r="BN31"/>
  <c r="P49" s="1"/>
  <c r="AV49"/>
  <c r="BR41"/>
  <c r="BA52" s="1"/>
  <c r="BN40"/>
  <c r="AS51" s="1"/>
  <c r="BN35"/>
  <c r="P53" s="1"/>
  <c r="S53"/>
  <c r="BN41"/>
  <c r="AS52" s="1"/>
  <c r="BN42"/>
  <c r="AS53" s="1"/>
  <c r="BN32"/>
  <c r="P50" s="1"/>
  <c r="BN33"/>
  <c r="P51" s="1"/>
  <c r="BN38"/>
  <c r="AS49" s="1"/>
  <c r="AY51"/>
  <c r="BN39"/>
  <c r="AS50" s="1"/>
  <c r="BR34"/>
  <c r="X52" s="1"/>
  <c r="BR32"/>
  <c r="X50" s="1"/>
  <c r="J30" i="9"/>
  <c r="BE30"/>
  <c r="BG30"/>
  <c r="BH30"/>
  <c r="BV30"/>
  <c r="J3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BE31"/>
  <c r="BG31"/>
  <c r="BH31"/>
  <c r="BV31"/>
  <c r="CA31"/>
  <c r="CD31" s="1"/>
  <c r="CC31"/>
  <c r="CH31"/>
  <c r="CJ31"/>
  <c r="BE32"/>
  <c r="BF32"/>
  <c r="BH32"/>
  <c r="BV32"/>
  <c r="CA32"/>
  <c r="CD32" s="1"/>
  <c r="CC32"/>
  <c r="CH32"/>
  <c r="CI32"/>
  <c r="CJ33" s="1"/>
  <c r="CJ32"/>
  <c r="BE33"/>
  <c r="BF33"/>
  <c r="BH33"/>
  <c r="BV33"/>
  <c r="CA33"/>
  <c r="CD33" s="1"/>
  <c r="CC33"/>
  <c r="CH33"/>
  <c r="CI33"/>
  <c r="BE34"/>
  <c r="BF34"/>
  <c r="BH34"/>
  <c r="BV34"/>
  <c r="CA34"/>
  <c r="CD34" s="1"/>
  <c r="CC34"/>
  <c r="CH34"/>
  <c r="CJ34" s="1"/>
  <c r="BE35"/>
  <c r="BF35"/>
  <c r="BH35"/>
  <c r="BV35"/>
  <c r="BE36"/>
  <c r="BF36"/>
  <c r="BH36"/>
  <c r="BN45" s="1"/>
  <c r="BO36"/>
  <c r="BQ36"/>
  <c r="BV36"/>
  <c r="BE37"/>
  <c r="BF37"/>
  <c r="BH37"/>
  <c r="BM37"/>
  <c r="BO37"/>
  <c r="BQ37"/>
  <c r="BV37"/>
  <c r="CA37"/>
  <c r="CC37"/>
  <c r="CD37"/>
  <c r="CH37"/>
  <c r="CJ37"/>
  <c r="BE38"/>
  <c r="BF38"/>
  <c r="BH38"/>
  <c r="BO38"/>
  <c r="BR38" s="1"/>
  <c r="BQ38"/>
  <c r="BV38"/>
  <c r="CA38"/>
  <c r="CC38"/>
  <c r="CD38"/>
  <c r="CH38"/>
  <c r="CJ38" s="1"/>
  <c r="CI38"/>
  <c r="BE39"/>
  <c r="BF39"/>
  <c r="BH39"/>
  <c r="BO39"/>
  <c r="BR39" s="1"/>
  <c r="BQ39"/>
  <c r="BV39"/>
  <c r="CA39"/>
  <c r="CD39" s="1"/>
  <c r="CC39"/>
  <c r="CH39"/>
  <c r="CI39"/>
  <c r="BE40"/>
  <c r="BF40"/>
  <c r="BH40"/>
  <c r="BO40"/>
  <c r="BQ40"/>
  <c r="BV40"/>
  <c r="CA40"/>
  <c r="CC40"/>
  <c r="CD40" s="1"/>
  <c r="CH40"/>
  <c r="CJ40" s="1"/>
  <c r="BE41"/>
  <c r="BF41"/>
  <c r="BH41"/>
  <c r="BV41"/>
  <c r="BE42"/>
  <c r="BF42"/>
  <c r="BH42"/>
  <c r="BV42"/>
  <c r="BE43"/>
  <c r="BF43"/>
  <c r="BH43"/>
  <c r="BO43"/>
  <c r="BQ43"/>
  <c r="BV43"/>
  <c r="CA43"/>
  <c r="CD43" s="1"/>
  <c r="CC43"/>
  <c r="CH43"/>
  <c r="CJ43"/>
  <c r="BE44"/>
  <c r="BF44"/>
  <c r="BH44"/>
  <c r="BN47" s="1"/>
  <c r="BO44"/>
  <c r="BQ44"/>
  <c r="BV44"/>
  <c r="BZ39" s="1"/>
  <c r="CA44"/>
  <c r="CC44"/>
  <c r="CD44" s="1"/>
  <c r="CH44"/>
  <c r="CI44"/>
  <c r="BE45"/>
  <c r="BF45"/>
  <c r="BN44" s="1"/>
  <c r="BH45"/>
  <c r="BO45"/>
  <c r="BR45" s="1"/>
  <c r="BQ45"/>
  <c r="BV45"/>
  <c r="BZ40" s="1"/>
  <c r="CA45"/>
  <c r="CC45"/>
  <c r="CD45" s="1"/>
  <c r="CH45"/>
  <c r="CI45"/>
  <c r="BE46"/>
  <c r="BZ43" s="1"/>
  <c r="BF46"/>
  <c r="BH46"/>
  <c r="BO46"/>
  <c r="BR46" s="1"/>
  <c r="BQ46"/>
  <c r="BV46"/>
  <c r="BZ45" s="1"/>
  <c r="BZ46"/>
  <c r="CA46"/>
  <c r="CC46"/>
  <c r="CD46" s="1"/>
  <c r="CH46"/>
  <c r="CJ46" s="1"/>
  <c r="BE47"/>
  <c r="BZ44" s="1"/>
  <c r="BF47"/>
  <c r="BH47"/>
  <c r="BM47"/>
  <c r="BO47"/>
  <c r="BQ47"/>
  <c r="BR47"/>
  <c r="BV47"/>
  <c r="D54"/>
  <c r="P54"/>
  <c r="S54"/>
  <c r="V54"/>
  <c r="X54"/>
  <c r="AG54"/>
  <c r="AS54"/>
  <c r="AV54"/>
  <c r="AY54"/>
  <c r="BA54"/>
  <c r="CH54"/>
  <c r="CI54"/>
  <c r="CJ54" s="1"/>
  <c r="D55"/>
  <c r="P55"/>
  <c r="S55"/>
  <c r="V55"/>
  <c r="X55"/>
  <c r="AG55"/>
  <c r="AS55"/>
  <c r="AV55"/>
  <c r="AY55"/>
  <c r="BA55"/>
  <c r="BZ55"/>
  <c r="D56"/>
  <c r="BY55" s="1"/>
  <c r="P56"/>
  <c r="S56"/>
  <c r="CA55" s="1"/>
  <c r="V56"/>
  <c r="CC55" s="1"/>
  <c r="X56"/>
  <c r="CD55" s="1"/>
  <c r="AG56"/>
  <c r="BY56" s="1"/>
  <c r="AS56"/>
  <c r="BZ56" s="1"/>
  <c r="AV56"/>
  <c r="AY56"/>
  <c r="CC56" s="1"/>
  <c r="BA56"/>
  <c r="CA56"/>
  <c r="CD56"/>
  <c r="D57"/>
  <c r="P57"/>
  <c r="S57"/>
  <c r="V57"/>
  <c r="X57"/>
  <c r="AG57"/>
  <c r="AS57"/>
  <c r="AV57"/>
  <c r="AY57"/>
  <c r="BA57"/>
  <c r="R60"/>
  <c r="AD60"/>
  <c r="AG60"/>
  <c r="AJ60"/>
  <c r="AL60"/>
  <c r="R61"/>
  <c r="AD61"/>
  <c r="AG61"/>
  <c r="AJ61"/>
  <c r="AL61"/>
  <c r="R62"/>
  <c r="BY54" s="1"/>
  <c r="AD62"/>
  <c r="BZ54" s="1"/>
  <c r="AG62"/>
  <c r="CA54" s="1"/>
  <c r="AJ62"/>
  <c r="CC54" s="1"/>
  <c r="AL62"/>
  <c r="CD54" s="1"/>
  <c r="R63"/>
  <c r="AD63"/>
  <c r="AG63"/>
  <c r="AJ63"/>
  <c r="AL63"/>
  <c r="J70"/>
  <c r="J74" s="1"/>
  <c r="J78" s="1"/>
  <c r="J82" s="1"/>
  <c r="J86" s="1"/>
  <c r="J90" s="1"/>
  <c r="J94" s="1"/>
  <c r="J98" s="1"/>
  <c r="O70"/>
  <c r="AF70"/>
  <c r="O74"/>
  <c r="AF74"/>
  <c r="O78"/>
  <c r="AF78"/>
  <c r="O82"/>
  <c r="AF82"/>
  <c r="O86"/>
  <c r="AF86"/>
  <c r="O90"/>
  <c r="AF90"/>
  <c r="O94"/>
  <c r="AF94"/>
  <c r="O98"/>
  <c r="AF98"/>
  <c r="M103"/>
  <c r="M104"/>
  <c r="M105"/>
  <c r="M106"/>
  <c r="BZ31" l="1"/>
  <c r="BN46"/>
  <c r="BN43"/>
  <c r="BZ37"/>
  <c r="BN37"/>
  <c r="BR37"/>
  <c r="BZ32"/>
  <c r="BR44"/>
  <c r="BN36"/>
  <c r="BR40"/>
  <c r="BN40"/>
  <c r="BR36"/>
  <c r="BZ34"/>
  <c r="BZ38"/>
  <c r="CJ44"/>
  <c r="BR43"/>
  <c r="BN39"/>
  <c r="BN38"/>
  <c r="BZ33"/>
  <c r="CJ45"/>
  <c r="CJ39"/>
  <c r="J25" i="2" l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O25"/>
  <c r="AF25"/>
  <c r="BF25"/>
  <c r="BH25"/>
  <c r="O26"/>
  <c r="AF26"/>
  <c r="BF26"/>
  <c r="BH26"/>
  <c r="O27"/>
  <c r="AF27"/>
  <c r="BF27"/>
  <c r="BH27"/>
  <c r="O28"/>
  <c r="AF28"/>
  <c r="BF28"/>
  <c r="BH28"/>
  <c r="O29"/>
  <c r="AF29"/>
  <c r="BF29"/>
  <c r="BH29"/>
  <c r="O30"/>
  <c r="AF30"/>
  <c r="BF30"/>
  <c r="BH30"/>
  <c r="O31"/>
  <c r="AF31"/>
  <c r="BF31"/>
  <c r="BH31"/>
  <c r="BM31"/>
  <c r="D49" s="1"/>
  <c r="BO31"/>
  <c r="BQ31"/>
  <c r="V49" s="1"/>
  <c r="O32"/>
  <c r="AF32"/>
  <c r="BF32"/>
  <c r="BH32"/>
  <c r="BM32"/>
  <c r="D50" s="1"/>
  <c r="BO32"/>
  <c r="S50" s="1"/>
  <c r="BQ32"/>
  <c r="O33"/>
  <c r="AF33"/>
  <c r="BF33"/>
  <c r="BH33"/>
  <c r="BM33"/>
  <c r="D51" s="1"/>
  <c r="BO33"/>
  <c r="BR33" s="1"/>
  <c r="X51" s="1"/>
  <c r="BQ33"/>
  <c r="O34"/>
  <c r="AF34"/>
  <c r="BF34"/>
  <c r="BH34"/>
  <c r="BM34"/>
  <c r="D52" s="1"/>
  <c r="BO34"/>
  <c r="S52" s="1"/>
  <c r="BQ34"/>
  <c r="O35"/>
  <c r="AF35"/>
  <c r="BF35"/>
  <c r="BH35"/>
  <c r="BM35"/>
  <c r="D53" s="1"/>
  <c r="BO35"/>
  <c r="BQ35"/>
  <c r="V53" s="1"/>
  <c r="O36"/>
  <c r="AF36"/>
  <c r="BF36"/>
  <c r="BH36"/>
  <c r="O37"/>
  <c r="AF37"/>
  <c r="BF37"/>
  <c r="BH37"/>
  <c r="O38"/>
  <c r="AF38"/>
  <c r="BF38"/>
  <c r="BH38"/>
  <c r="BM38"/>
  <c r="BO38"/>
  <c r="BQ38"/>
  <c r="O39"/>
  <c r="AF39"/>
  <c r="BF39"/>
  <c r="BH39"/>
  <c r="BM39"/>
  <c r="AG50" s="1"/>
  <c r="BO39"/>
  <c r="BQ39"/>
  <c r="O40"/>
  <c r="AF40"/>
  <c r="BF40"/>
  <c r="BH40"/>
  <c r="BM40"/>
  <c r="BO40"/>
  <c r="AV51" s="1"/>
  <c r="BQ40"/>
  <c r="AY51" s="1"/>
  <c r="O41"/>
  <c r="AF41"/>
  <c r="BF41"/>
  <c r="BH41"/>
  <c r="BM41"/>
  <c r="BO41"/>
  <c r="AV52" s="1"/>
  <c r="BQ41"/>
  <c r="AY52" s="1"/>
  <c r="O42"/>
  <c r="AF42"/>
  <c r="BF42"/>
  <c r="BH42"/>
  <c r="BM42"/>
  <c r="AG53" s="1"/>
  <c r="BO42"/>
  <c r="BQ42"/>
  <c r="O43"/>
  <c r="AF43"/>
  <c r="BF43"/>
  <c r="BH43"/>
  <c r="O44"/>
  <c r="AF44"/>
  <c r="BF44"/>
  <c r="BH44"/>
  <c r="S49"/>
  <c r="AG49"/>
  <c r="AY49"/>
  <c r="AV50"/>
  <c r="V51"/>
  <c r="AG51"/>
  <c r="AG52"/>
  <c r="S53"/>
  <c r="AY53"/>
  <c r="BN42" l="1"/>
  <c r="AS53" s="1"/>
  <c r="BR39"/>
  <c r="BA50" s="1"/>
  <c r="BR38"/>
  <c r="BA49" s="1"/>
  <c r="BN40"/>
  <c r="AS51" s="1"/>
  <c r="BR34"/>
  <c r="X52" s="1"/>
  <c r="BN31"/>
  <c r="P49" s="1"/>
  <c r="AV49"/>
  <c r="BN38"/>
  <c r="AS49" s="1"/>
  <c r="BN33"/>
  <c r="P51" s="1"/>
  <c r="BN35"/>
  <c r="P53" s="1"/>
  <c r="AY50"/>
  <c r="BR42"/>
  <c r="BA53" s="1"/>
  <c r="O36" i="9"/>
  <c r="AF43"/>
  <c r="BM38"/>
  <c r="BY34"/>
  <c r="AF31"/>
  <c r="S51" i="2"/>
  <c r="BR35"/>
  <c r="X53" s="1"/>
  <c r="BY45" i="9"/>
  <c r="AF41"/>
  <c r="O35"/>
  <c r="AF46"/>
  <c r="BN32" i="2"/>
  <c r="P50" s="1"/>
  <c r="BN34"/>
  <c r="P52" s="1"/>
  <c r="AV53"/>
  <c r="O31" i="9"/>
  <c r="AF37"/>
  <c r="BY33"/>
  <c r="BM39"/>
  <c r="AF42"/>
  <c r="BR41" i="2"/>
  <c r="BA52" s="1"/>
  <c r="BR40"/>
  <c r="BA51" s="1"/>
  <c r="BR32"/>
  <c r="X50" s="1"/>
  <c r="BN39"/>
  <c r="AS50" s="1"/>
  <c r="BR31"/>
  <c r="X49" s="1"/>
  <c r="BN41"/>
  <c r="AS52" s="1"/>
  <c r="BY40" i="9"/>
  <c r="AF33"/>
  <c r="AF45"/>
  <c r="O38"/>
  <c r="BM46"/>
  <c r="V52" i="2"/>
  <c r="V50"/>
  <c r="O41" i="9" l="1"/>
  <c r="BY44"/>
  <c r="AF34"/>
  <c r="O47"/>
  <c r="BM40"/>
  <c r="O42"/>
  <c r="AF36"/>
  <c r="BY31"/>
  <c r="O30"/>
  <c r="O33"/>
  <c r="AF44"/>
  <c r="BM45"/>
  <c r="AF39"/>
  <c r="BY39"/>
  <c r="BM36"/>
  <c r="O37"/>
  <c r="AF30"/>
  <c r="BY32"/>
  <c r="O43"/>
  <c r="O40"/>
  <c r="AF47"/>
  <c r="AF35"/>
  <c r="BY46"/>
  <c r="AF32"/>
  <c r="BM44"/>
  <c r="BY38"/>
  <c r="O39"/>
  <c r="O45"/>
  <c r="BY43"/>
  <c r="AF40"/>
  <c r="O46"/>
  <c r="O34"/>
  <c r="BY37"/>
  <c r="AF38"/>
  <c r="O44"/>
  <c r="O32"/>
  <c r="BM43"/>
</calcChain>
</file>

<file path=xl/sharedStrings.xml><?xml version="1.0" encoding="utf-8"?>
<sst xmlns="http://schemas.openxmlformats.org/spreadsheetml/2006/main" count="579" uniqueCount="102">
  <si>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</si>
  <si>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</si>
  <si>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</si>
  <si>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</si>
  <si>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</si>
  <si>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</si>
  <si>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</si>
  <si>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</si>
  <si>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</si>
  <si>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</si>
  <si>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</si>
  <si>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</si>
  <si>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</si>
  <si>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</si>
  <si>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</si>
  <si>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</si>
  <si>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</si>
  <si>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</si>
  <si>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</si>
  <si>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</si>
  <si>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</si>
  <si>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</si>
  <si>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</si>
  <si>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</si>
  <si>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</si>
  <si>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</si>
  <si>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</si>
  <si>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</si>
  <si>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</si>
  <si>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</si>
  <si>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</si>
  <si>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</si>
  <si>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Samstag</t>
  </si>
  <si>
    <t>5.</t>
  </si>
  <si>
    <t>Gruppe 2</t>
  </si>
  <si>
    <t>Gruppe 1</t>
  </si>
  <si>
    <t>Platz</t>
  </si>
  <si>
    <t>TuS Buschhausen 1900</t>
  </si>
  <si>
    <t>VFR 08 Oberhausen</t>
  </si>
  <si>
    <t>SC Glück-Auf Sterkrade</t>
  </si>
  <si>
    <t>SC 1920 Oberhausen</t>
  </si>
  <si>
    <t>Sporthalle Willy-Jürissen, Goebenstr., 46045 OB</t>
  </si>
  <si>
    <r>
      <t xml:space="preserve">Stadtsportbund Oberhausen e.V.
</t>
    </r>
    <r>
      <rPr>
        <sz val="18"/>
        <rFont val="Comic Sans MS"/>
        <family val="4"/>
      </rPr>
      <t>Fachschaft Fußball</t>
    </r>
  </si>
  <si>
    <t>Gruppe 4</t>
  </si>
  <si>
    <t>Gruppe 3</t>
  </si>
  <si>
    <t>DJK Arminia Lirich 1920</t>
  </si>
  <si>
    <t>Sportgemeinschaft Osterfeld</t>
  </si>
  <si>
    <t>BKV Oberhausen</t>
  </si>
  <si>
    <t>SpVgg. Sterkrade 06/07</t>
  </si>
  <si>
    <t>Finale</t>
  </si>
  <si>
    <t>2. Halbfinale</t>
  </si>
  <si>
    <t>1. Halbfinale</t>
  </si>
  <si>
    <t>4. Viertelfinale</t>
  </si>
  <si>
    <t>3. Viertelfinale</t>
  </si>
  <si>
    <t>2. Viertelfinale</t>
  </si>
  <si>
    <t>1. Viertelfinale</t>
  </si>
  <si>
    <t>V. Platzierungen</t>
  </si>
  <si>
    <t>Spiel um Platz 3</t>
  </si>
  <si>
    <t>1. Gruppe C</t>
  </si>
  <si>
    <t>2. Gruppe B</t>
  </si>
  <si>
    <t>2. Gruppe C</t>
  </si>
  <si>
    <t>2. Gruppe A</t>
  </si>
  <si>
    <t>Zweitbester Gruppen Dritter</t>
  </si>
  <si>
    <t>1. Gruppe B</t>
  </si>
  <si>
    <t>Bester Gruppen Dritter</t>
  </si>
  <si>
    <t>1. Gruppe A</t>
  </si>
  <si>
    <t>IV. Endrunde</t>
  </si>
  <si>
    <t>Grp. 3.</t>
  </si>
  <si>
    <t>SpVgg. Sterkrade-Nord 1920/25</t>
  </si>
  <si>
    <t>SF Sterkrade-Heide 06</t>
  </si>
  <si>
    <t>Alte Herren Ü 35 Hallenfußball Stadtmeisterschaft 2018</t>
  </si>
  <si>
    <t>Sportfreunde Königshardt</t>
  </si>
  <si>
    <t>Turnerbund Oberhausen</t>
  </si>
  <si>
    <t>DJK Arminia Klosterhardt</t>
  </si>
  <si>
    <t>Ballspielverein Osterfeld</t>
  </si>
  <si>
    <t>Blau-Weiß Oberhausen</t>
  </si>
  <si>
    <t>Schwarz-Weiß Alstaden</t>
  </si>
  <si>
    <t>Grün-Weiß Holten</t>
  </si>
  <si>
    <t>PSV Oberhausen</t>
  </si>
  <si>
    <t>SV Sarajevo OB</t>
  </si>
  <si>
    <t>Sieger Spiel 59</t>
  </si>
  <si>
    <t>Sieger Spiel 60</t>
  </si>
  <si>
    <r>
      <t xml:space="preserve">Stadtsportbund Oberhausen e.V.
</t>
    </r>
    <r>
      <rPr>
        <sz val="18"/>
        <rFont val="Arial"/>
        <family val="4"/>
      </rPr>
      <t>Fachschaft Fußball</t>
    </r>
  </si>
  <si>
    <t>Sieger Spiel 61</t>
  </si>
  <si>
    <t>Sieger Spiel 62</t>
  </si>
  <si>
    <t>Verlierer Spiel 63</t>
  </si>
  <si>
    <t>Verlierer Spiel 64</t>
  </si>
  <si>
    <t>Sieger Spiel 63</t>
  </si>
  <si>
    <t>Sieger Spiel 64</t>
  </si>
  <si>
    <t>SR.Kreis Oberh/Bott.</t>
  </si>
  <si>
    <t>1.Gruppe 1</t>
  </si>
  <si>
    <t>2.Gruppe 4</t>
  </si>
  <si>
    <t>3.Gruppe 2</t>
  </si>
  <si>
    <t>3.Gruppe 3</t>
  </si>
  <si>
    <t xml:space="preserve"> 1.Gruppe 2</t>
  </si>
  <si>
    <t>2.Gruppe 3</t>
  </si>
  <si>
    <t>2.Gruppe 1</t>
  </si>
  <si>
    <t>3.Gruppe 4</t>
  </si>
  <si>
    <t>1.Gruppe 3</t>
  </si>
  <si>
    <t>2.Gruppe 2</t>
  </si>
  <si>
    <t>3.Gruppe 1</t>
  </si>
  <si>
    <t>1.Gruppe 4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</si>
</sst>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0_ ;[Red]\-0\ "/>
    <numFmt numFmtId="166" formatCode="0_ ;\-0\ 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8"/>
      <color indexed="9"/>
      <name val="Comic Sans MS"/>
      <family val="4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Arial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u/>
      <sz val="10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2">
    <xf numFmtId="0" fontId="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562">
    <xf numFmtId="0" fontId="0" fillId="0" borderId="0" xfId="0"/>
    <xf numFmtId="0" fontId="6" fillId="0" borderId="0" xfId="1"/>
    <xf numFmtId="0" fontId="6" fillId="0" borderId="0" xfId="1" applyFont="1"/>
    <xf numFmtId="0" fontId="12" fillId="0" borderId="0" xfId="1" applyFont="1"/>
    <xf numFmtId="0" fontId="12" fillId="0" borderId="0" xfId="1" applyFont="1" applyFill="1"/>
    <xf numFmtId="0" fontId="12" fillId="0" borderId="0" xfId="1" applyFont="1" applyFill="1" applyBorder="1"/>
    <xf numFmtId="0" fontId="6" fillId="0" borderId="0" xfId="1" applyFill="1" applyBorder="1"/>
    <xf numFmtId="0" fontId="9" fillId="0" borderId="0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/>
    <xf numFmtId="0" fontId="16" fillId="0" borderId="0" xfId="1" applyFont="1" applyFill="1" applyBorder="1"/>
    <xf numFmtId="0" fontId="2" fillId="0" borderId="0" xfId="1" applyFont="1" applyFill="1" applyBorder="1" applyAlignment="1">
      <alignment horizontal="center" vertical="center"/>
    </xf>
    <xf numFmtId="0" fontId="12" fillId="0" borderId="0" xfId="1" applyFont="1" applyBorder="1"/>
    <xf numFmtId="0" fontId="17" fillId="0" borderId="0" xfId="1" applyFont="1" applyBorder="1" applyProtection="1">
      <protection hidden="1"/>
    </xf>
    <xf numFmtId="0" fontId="5" fillId="0" borderId="0" xfId="1" applyFont="1"/>
    <xf numFmtId="0" fontId="5" fillId="0" borderId="0" xfId="1" applyFont="1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0" xfId="1" applyFont="1"/>
    <xf numFmtId="0" fontId="13" fillId="0" borderId="0" xfId="1" applyFont="1"/>
    <xf numFmtId="0" fontId="13" fillId="0" borderId="0" xfId="1" applyFont="1" applyFill="1"/>
    <xf numFmtId="0" fontId="13" fillId="0" borderId="0" xfId="1" applyFont="1" applyFill="1" applyBorder="1"/>
    <xf numFmtId="0" fontId="7" fillId="0" borderId="0" xfId="1" applyFont="1" applyAlignment="1">
      <alignment vertical="center"/>
    </xf>
    <xf numFmtId="0" fontId="15" fillId="0" borderId="0" xfId="1" applyFont="1"/>
    <xf numFmtId="0" fontId="12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/>
    <xf numFmtId="0" fontId="2" fillId="0" borderId="3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 readingOrder="2"/>
    </xf>
    <xf numFmtId="0" fontId="12" fillId="0" borderId="0" xfId="1" applyFont="1" applyFill="1" applyBorder="1" applyAlignment="1" applyProtection="1">
      <alignment horizontal="centerContinuous"/>
      <protection hidden="1"/>
    </xf>
    <xf numFmtId="0" fontId="11" fillId="0" borderId="0" xfId="1" applyFont="1" applyFill="1" applyBorder="1" applyAlignment="1" applyProtection="1">
      <alignment horizontal="centerContinuous"/>
      <protection hidden="1"/>
    </xf>
    <xf numFmtId="0" fontId="14" fillId="0" borderId="0" xfId="1" applyFont="1" applyFill="1" applyBorder="1"/>
    <xf numFmtId="0" fontId="20" fillId="0" borderId="0" xfId="1" applyFont="1"/>
    <xf numFmtId="0" fontId="20" fillId="0" borderId="0" xfId="1" applyFont="1" applyFill="1"/>
    <xf numFmtId="0" fontId="20" fillId="0" borderId="0" xfId="1" applyFont="1" applyFill="1" applyBorder="1"/>
    <xf numFmtId="0" fontId="5" fillId="0" borderId="0" xfId="1" applyFont="1" applyFill="1"/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3" fillId="0" borderId="2" xfId="1" applyFont="1" applyFill="1" applyBorder="1" applyAlignment="1">
      <alignment horizontal="center"/>
    </xf>
    <xf numFmtId="0" fontId="6" fillId="0" borderId="0" xfId="1" applyBorder="1"/>
    <xf numFmtId="0" fontId="5" fillId="0" borderId="0" xfId="1" applyFont="1" applyAlignment="1">
      <alignment horizontal="right"/>
    </xf>
    <xf numFmtId="0" fontId="8" fillId="0" borderId="0" xfId="1" applyFont="1"/>
    <xf numFmtId="0" fontId="10" fillId="0" borderId="0" xfId="1" applyFont="1"/>
    <xf numFmtId="0" fontId="10" fillId="0" borderId="0" xfId="1" applyFont="1" applyFill="1"/>
    <xf numFmtId="0" fontId="10" fillId="0" borderId="0" xfId="1" applyFont="1" applyFill="1" applyBorder="1"/>
    <xf numFmtId="0" fontId="6" fillId="0" borderId="0" xfId="19"/>
    <xf numFmtId="0" fontId="6" fillId="0" borderId="0" xfId="19" applyFont="1"/>
    <xf numFmtId="0" fontId="12" fillId="0" borderId="0" xfId="19" applyFont="1"/>
    <xf numFmtId="0" fontId="12" fillId="0" borderId="0" xfId="19" applyFont="1" applyBorder="1"/>
    <xf numFmtId="0" fontId="12" fillId="0" borderId="0" xfId="19" applyFont="1" applyFill="1" applyBorder="1"/>
    <xf numFmtId="0" fontId="12" fillId="0" borderId="0" xfId="19" applyFont="1" applyFill="1"/>
    <xf numFmtId="0" fontId="15" fillId="0" borderId="0" xfId="19" applyFont="1"/>
    <xf numFmtId="0" fontId="2" fillId="0" borderId="0" xfId="19" applyFont="1" applyFill="1" applyBorder="1" applyAlignment="1">
      <alignment horizontal="center" vertical="center"/>
    </xf>
    <xf numFmtId="0" fontId="5" fillId="0" borderId="0" xfId="19" applyFont="1"/>
    <xf numFmtId="0" fontId="12" fillId="0" borderId="0" xfId="19" applyFont="1" applyFill="1" applyBorder="1" applyAlignment="1">
      <alignment vertical="center"/>
    </xf>
    <xf numFmtId="0" fontId="2" fillId="0" borderId="3" xfId="19" applyFont="1" applyBorder="1" applyAlignment="1">
      <alignment horizontal="center" vertical="center"/>
    </xf>
    <xf numFmtId="0" fontId="2" fillId="0" borderId="1" xfId="19" applyFont="1" applyBorder="1" applyAlignment="1">
      <alignment horizontal="center" vertical="center"/>
    </xf>
    <xf numFmtId="0" fontId="2" fillId="0" borderId="2" xfId="19" applyFont="1" applyBorder="1" applyAlignment="1">
      <alignment horizontal="center" vertical="center"/>
    </xf>
    <xf numFmtId="0" fontId="6" fillId="0" borderId="0" xfId="19" applyAlignment="1">
      <alignment vertical="center"/>
    </xf>
    <xf numFmtId="0" fontId="7" fillId="0" borderId="0" xfId="19" applyFont="1"/>
    <xf numFmtId="0" fontId="13" fillId="0" borderId="0" xfId="19" applyFont="1"/>
    <xf numFmtId="0" fontId="13" fillId="0" borderId="0" xfId="19" applyFont="1" applyFill="1" applyBorder="1"/>
    <xf numFmtId="0" fontId="13" fillId="0" borderId="0" xfId="19" applyFont="1" applyFill="1"/>
    <xf numFmtId="0" fontId="7" fillId="0" borderId="0" xfId="19" applyFont="1" applyAlignment="1">
      <alignment vertical="center"/>
    </xf>
    <xf numFmtId="0" fontId="12" fillId="0" borderId="0" xfId="19" applyFont="1" applyFill="1" applyBorder="1" applyAlignment="1" applyProtection="1">
      <alignment horizontal="center" vertical="center"/>
      <protection hidden="1"/>
    </xf>
    <xf numFmtId="0" fontId="2" fillId="0" borderId="0" xfId="19" applyFont="1"/>
    <xf numFmtId="0" fontId="6" fillId="0" borderId="0" xfId="19" applyFont="1" applyAlignment="1">
      <alignment vertical="center"/>
    </xf>
    <xf numFmtId="0" fontId="12" fillId="0" borderId="0" xfId="19" applyFont="1" applyAlignment="1">
      <alignment vertical="center"/>
    </xf>
    <xf numFmtId="0" fontId="12" fillId="0" borderId="0" xfId="19" applyFont="1" applyFill="1" applyAlignment="1">
      <alignment vertical="center"/>
    </xf>
    <xf numFmtId="0" fontId="18" fillId="0" borderId="0" xfId="19" applyFont="1" applyFill="1" applyBorder="1" applyAlignment="1">
      <alignment horizontal="center" vertical="center"/>
    </xf>
    <xf numFmtId="0" fontId="19" fillId="0" borderId="0" xfId="19" applyFont="1" applyFill="1" applyBorder="1" applyAlignment="1">
      <alignment horizontal="center" vertical="center"/>
    </xf>
    <xf numFmtId="0" fontId="18" fillId="0" borderId="0" xfId="19" applyFont="1" applyFill="1" applyBorder="1" applyAlignment="1">
      <alignment horizontal="left" vertical="center"/>
    </xf>
    <xf numFmtId="0" fontId="18" fillId="0" borderId="0" xfId="19" applyFont="1" applyFill="1" applyBorder="1" applyAlignment="1">
      <alignment vertical="center"/>
    </xf>
    <xf numFmtId="0" fontId="2" fillId="0" borderId="0" xfId="19" applyFont="1" applyAlignment="1">
      <alignment vertical="center"/>
    </xf>
    <xf numFmtId="0" fontId="18" fillId="0" borderId="0" xfId="19" applyFont="1" applyFill="1" applyBorder="1" applyAlignment="1">
      <alignment horizontal="left" vertical="center" readingOrder="2"/>
    </xf>
    <xf numFmtId="0" fontId="12" fillId="0" borderId="0" xfId="19" applyFont="1" applyFill="1" applyBorder="1" applyAlignment="1" applyProtection="1">
      <alignment horizontal="centerContinuous"/>
      <protection hidden="1"/>
    </xf>
    <xf numFmtId="0" fontId="11" fillId="0" borderId="0" xfId="19" applyFont="1" applyFill="1" applyBorder="1" applyAlignment="1" applyProtection="1">
      <alignment horizontal="centerContinuous"/>
      <protection hidden="1"/>
    </xf>
    <xf numFmtId="0" fontId="20" fillId="0" borderId="0" xfId="19" applyFont="1"/>
    <xf numFmtId="0" fontId="20" fillId="0" borderId="0" xfId="19" applyFont="1" applyFill="1" applyBorder="1"/>
    <xf numFmtId="0" fontId="20" fillId="0" borderId="0" xfId="19" applyFont="1" applyFill="1"/>
    <xf numFmtId="0" fontId="8" fillId="0" borderId="0" xfId="19" applyFont="1"/>
    <xf numFmtId="0" fontId="10" fillId="0" borderId="0" xfId="19" applyFont="1"/>
    <xf numFmtId="0" fontId="10" fillId="0" borderId="0" xfId="19" applyFont="1" applyFill="1" applyBorder="1"/>
    <xf numFmtId="0" fontId="10" fillId="0" borderId="0" xfId="19" applyFont="1" applyFill="1"/>
    <xf numFmtId="0" fontId="3" fillId="0" borderId="2" xfId="1" applyFont="1" applyFill="1" applyBorder="1" applyAlignment="1">
      <alignment horizontal="center"/>
    </xf>
    <xf numFmtId="0" fontId="5" fillId="0" borderId="0" xfId="19" applyFont="1" applyBorder="1" applyAlignment="1">
      <alignment horizontal="center"/>
    </xf>
    <xf numFmtId="0" fontId="2" fillId="0" borderId="4" xfId="19" applyFont="1" applyFill="1" applyBorder="1" applyAlignment="1">
      <alignment horizontal="center" vertical="center"/>
    </xf>
    <xf numFmtId="0" fontId="2" fillId="0" borderId="3" xfId="19" applyFont="1" applyFill="1" applyBorder="1" applyAlignment="1">
      <alignment horizontal="center" vertical="center"/>
    </xf>
    <xf numFmtId="0" fontId="6" fillId="0" borderId="0" xfId="19" applyBorder="1"/>
    <xf numFmtId="0" fontId="9" fillId="0" borderId="0" xfId="19" applyFont="1" applyBorder="1" applyAlignment="1" applyProtection="1">
      <alignment horizontal="center" vertical="center"/>
      <protection hidden="1"/>
    </xf>
    <xf numFmtId="0" fontId="15" fillId="0" borderId="0" xfId="19" applyFont="1" applyBorder="1"/>
    <xf numFmtId="0" fontId="16" fillId="0" borderId="0" xfId="19" applyFont="1" applyFill="1" applyBorder="1"/>
    <xf numFmtId="0" fontId="6" fillId="0" borderId="0" xfId="19" applyFill="1" applyBorder="1"/>
    <xf numFmtId="0" fontId="17" fillId="0" borderId="0" xfId="19" applyFont="1" applyBorder="1" applyProtection="1">
      <protection hidden="1"/>
    </xf>
    <xf numFmtId="0" fontId="5" fillId="0" borderId="0" xfId="19" applyFont="1" applyFill="1" applyBorder="1"/>
    <xf numFmtId="0" fontId="6" fillId="0" borderId="0" xfId="19" applyFont="1" applyFill="1" applyBorder="1"/>
    <xf numFmtId="0" fontId="6" fillId="0" borderId="0" xfId="19" applyFont="1" applyFill="1" applyBorder="1" applyAlignment="1">
      <alignment horizontal="right"/>
    </xf>
    <xf numFmtId="0" fontId="3" fillId="0" borderId="0" xfId="19" applyFont="1" applyFill="1" applyBorder="1" applyAlignment="1">
      <alignment horizontal="center"/>
    </xf>
    <xf numFmtId="0" fontId="15" fillId="0" borderId="0" xfId="19" applyFont="1" applyFill="1" applyBorder="1"/>
    <xf numFmtId="0" fontId="6" fillId="0" borderId="0" xfId="3"/>
    <xf numFmtId="0" fontId="5" fillId="0" borderId="0" xfId="19" applyFont="1" applyBorder="1" applyAlignment="1"/>
    <xf numFmtId="0" fontId="5" fillId="0" borderId="0" xfId="19" applyFont="1" applyBorder="1" applyAlignment="1">
      <alignment horizontal="center" vertical="center"/>
    </xf>
    <xf numFmtId="0" fontId="8" fillId="0" borderId="0" xfId="19" applyFont="1" applyBorder="1" applyAlignment="1">
      <alignment horizontal="center"/>
    </xf>
    <xf numFmtId="0" fontId="4" fillId="0" borderId="0" xfId="19" applyFont="1" applyBorder="1" applyAlignment="1">
      <alignment horizontal="center" vertical="center"/>
    </xf>
    <xf numFmtId="0" fontId="6" fillId="0" borderId="0" xfId="19" applyBorder="1" applyAlignment="1"/>
    <xf numFmtId="0" fontId="21" fillId="0" borderId="0" xfId="19" applyFont="1" applyBorder="1" applyAlignment="1"/>
    <xf numFmtId="0" fontId="21" fillId="0" borderId="0" xfId="3" applyFont="1"/>
    <xf numFmtId="0" fontId="22" fillId="0" borderId="0" xfId="19" applyFont="1" applyFill="1" applyBorder="1"/>
    <xf numFmtId="0" fontId="22" fillId="0" borderId="0" xfId="19" applyFont="1" applyFill="1"/>
    <xf numFmtId="0" fontId="22" fillId="0" borderId="0" xfId="19" applyFont="1" applyBorder="1"/>
    <xf numFmtId="0" fontId="22" fillId="0" borderId="0" xfId="19" applyFont="1"/>
    <xf numFmtId="0" fontId="21" fillId="0" borderId="0" xfId="19" applyFont="1"/>
    <xf numFmtId="0" fontId="23" fillId="0" borderId="0" xfId="19" applyFont="1" applyBorder="1" applyAlignment="1">
      <alignment horizontal="center" vertical="center"/>
    </xf>
    <xf numFmtId="0" fontId="21" fillId="0" borderId="0" xfId="1" applyFont="1" applyBorder="1"/>
    <xf numFmtId="0" fontId="25" fillId="0" borderId="0" xfId="19" applyFont="1" applyBorder="1" applyAlignment="1">
      <alignment horizontal="center"/>
    </xf>
    <xf numFmtId="0" fontId="21" fillId="0" borderId="0" xfId="1" applyFont="1"/>
    <xf numFmtId="0" fontId="26" fillId="0" borderId="0" xfId="19" applyFont="1" applyFill="1" applyBorder="1"/>
    <xf numFmtId="0" fontId="26" fillId="0" borderId="0" xfId="19" applyFont="1" applyFill="1"/>
    <xf numFmtId="0" fontId="26" fillId="0" borderId="0" xfId="19" applyFont="1" applyBorder="1"/>
    <xf numFmtId="0" fontId="26" fillId="0" borderId="0" xfId="19" applyFont="1"/>
    <xf numFmtId="0" fontId="25" fillId="0" borderId="0" xfId="19" applyFont="1"/>
    <xf numFmtId="0" fontId="27" fillId="0" borderId="0" xfId="19" applyFont="1" applyBorder="1" applyAlignment="1">
      <alignment horizontal="center" vertical="center"/>
    </xf>
    <xf numFmtId="0" fontId="29" fillId="0" borderId="0" xfId="19" applyFont="1" applyFill="1" applyBorder="1"/>
    <xf numFmtId="0" fontId="29" fillId="0" borderId="0" xfId="19" applyFont="1" applyFill="1"/>
    <xf numFmtId="0" fontId="29" fillId="0" borderId="0" xfId="19" applyFont="1" applyBorder="1"/>
    <xf numFmtId="0" fontId="29" fillId="0" borderId="0" xfId="19" applyFont="1"/>
    <xf numFmtId="0" fontId="27" fillId="0" borderId="0" xfId="19" applyFont="1"/>
    <xf numFmtId="0" fontId="27" fillId="0" borderId="0" xfId="19" applyFont="1" applyBorder="1" applyAlignment="1"/>
    <xf numFmtId="0" fontId="27" fillId="0" borderId="0" xfId="1" applyFont="1"/>
    <xf numFmtId="0" fontId="27" fillId="0" borderId="0" xfId="1" applyFont="1" applyAlignment="1">
      <alignment horizontal="right"/>
    </xf>
    <xf numFmtId="0" fontId="27" fillId="0" borderId="0" xfId="19" applyFont="1" applyBorder="1" applyAlignment="1">
      <alignment horizontal="center"/>
    </xf>
    <xf numFmtId="0" fontId="21" fillId="0" borderId="0" xfId="19" applyFont="1" applyAlignment="1">
      <alignment horizontal="right"/>
    </xf>
    <xf numFmtId="0" fontId="28" fillId="0" borderId="2" xfId="19" applyFont="1" applyBorder="1" applyAlignment="1">
      <alignment horizontal="center"/>
    </xf>
    <xf numFmtId="0" fontId="30" fillId="0" borderId="0" xfId="19" applyFont="1"/>
    <xf numFmtId="0" fontId="31" fillId="0" borderId="0" xfId="19" applyFont="1"/>
    <xf numFmtId="0" fontId="21" fillId="0" borderId="0" xfId="19" applyFont="1" applyAlignment="1">
      <alignment vertical="center"/>
    </xf>
    <xf numFmtId="0" fontId="22" fillId="0" borderId="0" xfId="19" applyFont="1" applyFill="1" applyBorder="1" applyAlignment="1">
      <alignment vertical="center"/>
    </xf>
    <xf numFmtId="0" fontId="33" fillId="0" borderId="0" xfId="19" applyFont="1" applyFill="1" applyBorder="1" applyAlignment="1" applyProtection="1">
      <alignment horizontal="centerContinuous"/>
      <protection hidden="1"/>
    </xf>
    <xf numFmtId="0" fontId="22" fillId="0" borderId="0" xfId="19" applyFont="1" applyFill="1" applyBorder="1" applyAlignment="1" applyProtection="1">
      <alignment horizontal="centerContinuous"/>
      <protection hidden="1"/>
    </xf>
    <xf numFmtId="0" fontId="22" fillId="0" borderId="0" xfId="19" applyFont="1" applyFill="1" applyAlignment="1">
      <alignment vertical="center"/>
    </xf>
    <xf numFmtId="0" fontId="22" fillId="0" borderId="0" xfId="19" applyFont="1" applyBorder="1" applyAlignment="1">
      <alignment vertical="center"/>
    </xf>
    <xf numFmtId="0" fontId="22" fillId="0" borderId="0" xfId="19" applyFont="1" applyAlignment="1">
      <alignment vertical="center"/>
    </xf>
    <xf numFmtId="0" fontId="31" fillId="0" borderId="4" xfId="19" applyFont="1" applyFill="1" applyBorder="1" applyAlignment="1">
      <alignment horizontal="center" vertical="center"/>
    </xf>
    <xf numFmtId="0" fontId="22" fillId="0" borderId="0" xfId="19" applyFont="1" applyFill="1" applyBorder="1" applyAlignment="1">
      <alignment horizontal="center" vertical="center"/>
    </xf>
    <xf numFmtId="0" fontId="22" fillId="0" borderId="0" xfId="19" applyFont="1" applyFill="1" applyAlignment="1">
      <alignment horizontal="center" vertical="center"/>
    </xf>
    <xf numFmtId="0" fontId="22" fillId="0" borderId="0" xfId="19" applyFont="1" applyFill="1" applyBorder="1" applyAlignment="1" applyProtection="1">
      <alignment horizontal="center" vertical="center"/>
      <protection hidden="1"/>
    </xf>
    <xf numFmtId="0" fontId="33" fillId="0" borderId="0" xfId="19" applyFont="1" applyFill="1" applyBorder="1" applyAlignment="1">
      <alignment vertical="center"/>
    </xf>
    <xf numFmtId="0" fontId="22" fillId="0" borderId="0" xfId="19" applyFont="1" applyBorder="1" applyAlignment="1">
      <alignment horizontal="center" vertical="center"/>
    </xf>
    <xf numFmtId="0" fontId="31" fillId="0" borderId="3" xfId="19" applyFont="1" applyFill="1" applyBorder="1" applyAlignment="1">
      <alignment horizontal="center" vertical="center"/>
    </xf>
    <xf numFmtId="0" fontId="22" fillId="0" borderId="0" xfId="19" applyFont="1" applyBorder="1" applyAlignment="1">
      <alignment horizontal="left" vertical="center"/>
    </xf>
    <xf numFmtId="166" fontId="22" fillId="0" borderId="0" xfId="19" applyNumberFormat="1" applyFont="1" applyBorder="1" applyAlignment="1">
      <alignment horizontal="center" vertical="center"/>
    </xf>
    <xf numFmtId="0" fontId="22" fillId="0" borderId="0" xfId="19" applyFont="1" applyAlignment="1">
      <alignment horizontal="center" vertical="center"/>
    </xf>
    <xf numFmtId="0" fontId="31" fillId="0" borderId="0" xfId="19" applyFont="1" applyAlignment="1">
      <alignment vertical="center"/>
    </xf>
    <xf numFmtId="0" fontId="34" fillId="0" borderId="0" xfId="19" applyFont="1" applyFill="1" applyBorder="1" applyAlignment="1">
      <alignment vertical="center"/>
    </xf>
    <xf numFmtId="0" fontId="34" fillId="0" borderId="0" xfId="19" applyFont="1" applyFill="1" applyBorder="1" applyAlignment="1">
      <alignment horizontal="left" vertical="center"/>
    </xf>
    <xf numFmtId="0" fontId="34" fillId="0" borderId="0" xfId="19" applyFont="1" applyFill="1" applyBorder="1" applyAlignment="1">
      <alignment horizontal="center" vertical="center"/>
    </xf>
    <xf numFmtId="0" fontId="35" fillId="0" borderId="0" xfId="19" applyFont="1" applyFill="1" applyBorder="1" applyAlignment="1">
      <alignment horizontal="center" vertical="center"/>
    </xf>
    <xf numFmtId="165" fontId="34" fillId="0" borderId="0" xfId="19" applyNumberFormat="1" applyFont="1" applyFill="1" applyBorder="1" applyAlignment="1">
      <alignment horizontal="center" vertical="center"/>
    </xf>
    <xf numFmtId="0" fontId="34" fillId="0" borderId="0" xfId="19" applyFont="1" applyFill="1" applyBorder="1" applyAlignment="1">
      <alignment horizontal="left" vertical="center" readingOrder="2"/>
    </xf>
    <xf numFmtId="165" fontId="34" fillId="0" borderId="0" xfId="19" applyNumberFormat="1" applyFont="1" applyFill="1" applyBorder="1" applyAlignment="1">
      <alignment horizontal="center" vertical="justify" readingOrder="1"/>
    </xf>
    <xf numFmtId="0" fontId="21" fillId="0" borderId="0" xfId="19" applyFont="1" applyFill="1" applyBorder="1" applyAlignment="1">
      <alignment horizontal="center" vertical="center"/>
    </xf>
    <xf numFmtId="20" fontId="21" fillId="0" borderId="0" xfId="19" applyNumberFormat="1" applyFont="1" applyFill="1" applyBorder="1" applyAlignment="1">
      <alignment horizontal="center" vertical="center"/>
    </xf>
    <xf numFmtId="0" fontId="21" fillId="0" borderId="0" xfId="19" applyFont="1" applyFill="1" applyBorder="1" applyAlignment="1">
      <alignment horizontal="left" vertical="center" shrinkToFit="1"/>
    </xf>
    <xf numFmtId="0" fontId="31" fillId="0" borderId="0" xfId="19" applyFont="1" applyFill="1" applyBorder="1" applyAlignment="1">
      <alignment horizontal="center" vertical="center"/>
    </xf>
    <xf numFmtId="0" fontId="32" fillId="0" borderId="0" xfId="19" applyFont="1" applyAlignment="1">
      <alignment vertical="center"/>
    </xf>
    <xf numFmtId="0" fontId="32" fillId="0" borderId="0" xfId="19" applyFont="1"/>
    <xf numFmtId="0" fontId="36" fillId="0" borderId="0" xfId="19" applyFont="1" applyFill="1" applyBorder="1"/>
    <xf numFmtId="0" fontId="36" fillId="0" borderId="0" xfId="19" applyFont="1" applyFill="1"/>
    <xf numFmtId="0" fontId="36" fillId="0" borderId="0" xfId="19" applyFont="1"/>
    <xf numFmtId="0" fontId="31" fillId="0" borderId="2" xfId="19" applyFont="1" applyBorder="1" applyAlignment="1">
      <alignment horizontal="center" vertical="center"/>
    </xf>
    <xf numFmtId="0" fontId="31" fillId="0" borderId="1" xfId="19" applyFont="1" applyBorder="1" applyAlignment="1">
      <alignment horizontal="center" vertical="center"/>
    </xf>
    <xf numFmtId="0" fontId="31" fillId="0" borderId="3" xfId="19" applyFont="1" applyBorder="1" applyAlignment="1">
      <alignment horizontal="center" vertical="center"/>
    </xf>
    <xf numFmtId="165" fontId="22" fillId="0" borderId="0" xfId="19" applyNumberFormat="1" applyFont="1" applyBorder="1" applyAlignment="1">
      <alignment horizontal="center" vertical="center"/>
    </xf>
    <xf numFmtId="0" fontId="38" fillId="0" borderId="0" xfId="19" applyFont="1"/>
    <xf numFmtId="0" fontId="38" fillId="0" borderId="5" xfId="19" applyFont="1" applyBorder="1"/>
    <xf numFmtId="0" fontId="34" fillId="0" borderId="0" xfId="19" applyFont="1" applyFill="1" applyBorder="1"/>
    <xf numFmtId="0" fontId="34" fillId="0" borderId="0" xfId="19" applyFont="1" applyFill="1"/>
    <xf numFmtId="0" fontId="34" fillId="0" borderId="0" xfId="19" applyFont="1" applyBorder="1"/>
    <xf numFmtId="0" fontId="34" fillId="0" borderId="0" xfId="19" applyFont="1"/>
    <xf numFmtId="0" fontId="21" fillId="0" borderId="0" xfId="19" applyFont="1" applyFill="1" applyBorder="1" applyAlignment="1">
      <alignment horizontal="center" vertical="center" shrinkToFit="1"/>
    </xf>
    <xf numFmtId="164" fontId="21" fillId="0" borderId="0" xfId="19" applyNumberFormat="1" applyFont="1" applyFill="1" applyBorder="1" applyAlignment="1">
      <alignment horizontal="center" vertical="center"/>
    </xf>
    <xf numFmtId="0" fontId="38" fillId="0" borderId="0" xfId="19" applyFont="1" applyBorder="1" applyAlignment="1">
      <alignment horizontal="center"/>
    </xf>
    <xf numFmtId="0" fontId="38" fillId="0" borderId="0" xfId="19" applyFont="1" applyBorder="1"/>
    <xf numFmtId="0" fontId="39" fillId="0" borderId="6" xfId="19" applyFont="1" applyBorder="1" applyAlignment="1" applyProtection="1">
      <alignment horizontal="center" vertical="center"/>
      <protection hidden="1"/>
    </xf>
    <xf numFmtId="0" fontId="39" fillId="0" borderId="1" xfId="19" applyFont="1" applyBorder="1" applyAlignment="1" applyProtection="1">
      <alignment horizontal="center" vertical="center"/>
      <protection hidden="1"/>
    </xf>
    <xf numFmtId="0" fontId="39" fillId="0" borderId="3" xfId="19" applyFont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left" vertical="center"/>
      <protection hidden="1"/>
    </xf>
    <xf numFmtId="164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3" xfId="1" applyBorder="1" applyAlignment="1">
      <alignment horizontal="center" vertical="center"/>
    </xf>
    <xf numFmtId="45" fontId="3" fillId="0" borderId="0" xfId="1" applyNumberFormat="1" applyFont="1" applyFill="1" applyBorder="1" applyAlignment="1">
      <alignment horizontal="center"/>
    </xf>
    <xf numFmtId="0" fontId="6" fillId="0" borderId="13" xfId="1" applyBorder="1" applyAlignment="1">
      <alignment horizontal="center" vertical="center"/>
    </xf>
    <xf numFmtId="0" fontId="6" fillId="0" borderId="14" xfId="1" applyBorder="1" applyAlignment="1">
      <alignment horizontal="center" vertical="center"/>
    </xf>
    <xf numFmtId="0" fontId="6" fillId="0" borderId="15" xfId="1" applyBorder="1" applyAlignment="1">
      <alignment horizontal="center" vertical="center"/>
    </xf>
    <xf numFmtId="0" fontId="6" fillId="0" borderId="19" xfId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6" fillId="0" borderId="22" xfId="1" applyBorder="1" applyAlignment="1">
      <alignment horizontal="center" vertical="center"/>
    </xf>
    <xf numFmtId="0" fontId="6" fillId="0" borderId="23" xfId="1" applyBorder="1" applyAlignment="1">
      <alignment horizontal="center" vertical="center"/>
    </xf>
    <xf numFmtId="0" fontId="6" fillId="0" borderId="24" xfId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165" fontId="6" fillId="0" borderId="16" xfId="1" applyNumberFormat="1" applyBorder="1" applyAlignment="1">
      <alignment horizontal="center" vertical="center"/>
    </xf>
    <xf numFmtId="165" fontId="6" fillId="0" borderId="17" xfId="1" applyNumberFormat="1" applyBorder="1" applyAlignment="1">
      <alignment horizontal="center" vertical="center"/>
    </xf>
    <xf numFmtId="165" fontId="6" fillId="0" borderId="18" xfId="1" applyNumberFormat="1" applyBorder="1" applyAlignment="1">
      <alignment horizontal="center" vertical="center"/>
    </xf>
    <xf numFmtId="0" fontId="6" fillId="0" borderId="16" xfId="1" applyBorder="1" applyAlignment="1">
      <alignment horizontal="center" vertical="center"/>
    </xf>
    <xf numFmtId="0" fontId="6" fillId="0" borderId="17" xfId="1" applyBorder="1" applyAlignment="1">
      <alignment horizontal="center" vertical="center"/>
    </xf>
    <xf numFmtId="0" fontId="6" fillId="0" borderId="18" xfId="1" applyBorder="1" applyAlignment="1">
      <alignment horizontal="center" vertical="center"/>
    </xf>
    <xf numFmtId="165" fontId="6" fillId="0" borderId="22" xfId="1" applyNumberFormat="1" applyBorder="1" applyAlignment="1">
      <alignment horizontal="center" vertical="center"/>
    </xf>
    <xf numFmtId="165" fontId="6" fillId="0" borderId="23" xfId="1" applyNumberFormat="1" applyBorder="1" applyAlignment="1">
      <alignment horizontal="center" vertical="center"/>
    </xf>
    <xf numFmtId="165" fontId="6" fillId="0" borderId="24" xfId="1" applyNumberFormat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left" shrinkToFit="1"/>
    </xf>
    <xf numFmtId="0" fontId="2" fillId="0" borderId="38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42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6" fillId="0" borderId="48" xfId="1" applyFont="1" applyBorder="1" applyAlignment="1">
      <alignment horizontal="center"/>
    </xf>
    <xf numFmtId="0" fontId="6" fillId="0" borderId="4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5" fillId="0" borderId="0" xfId="1" applyFont="1" applyBorder="1" applyAlignment="1">
      <alignment horizontal="left" shrinkToFit="1"/>
    </xf>
    <xf numFmtId="0" fontId="5" fillId="0" borderId="6" xfId="1" applyFont="1" applyBorder="1" applyAlignment="1">
      <alignment horizontal="left" shrinkToFit="1"/>
    </xf>
    <xf numFmtId="0" fontId="6" fillId="0" borderId="36" xfId="1" applyFont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3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3" fillId="2" borderId="46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2" fillId="2" borderId="48" xfId="1" applyFont="1" applyFill="1" applyBorder="1" applyAlignment="1">
      <alignment horizontal="center"/>
    </xf>
    <xf numFmtId="0" fontId="2" fillId="2" borderId="47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45" fontId="3" fillId="0" borderId="2" xfId="1" applyNumberFormat="1" applyFont="1" applyFill="1" applyBorder="1" applyAlignment="1">
      <alignment horizontal="center"/>
    </xf>
    <xf numFmtId="20" fontId="3" fillId="0" borderId="2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5" fillId="0" borderId="46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6" xfId="19" applyFont="1" applyBorder="1" applyAlignment="1">
      <alignment horizontal="left" shrinkToFit="1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left" vertical="center" shrinkToFit="1"/>
    </xf>
    <xf numFmtId="0" fontId="6" fillId="0" borderId="3" xfId="1" applyFont="1" applyFill="1" applyBorder="1" applyAlignment="1">
      <alignment horizontal="left" vertical="center" shrinkToFit="1"/>
    </xf>
    <xf numFmtId="0" fontId="6" fillId="0" borderId="20" xfId="1" applyFont="1" applyFill="1" applyBorder="1" applyAlignment="1">
      <alignment horizontal="left" vertical="center" shrinkToFit="1"/>
    </xf>
    <xf numFmtId="20" fontId="6" fillId="0" borderId="35" xfId="1" applyNumberFormat="1" applyFont="1" applyFill="1" applyBorder="1" applyAlignment="1">
      <alignment horizontal="center" vertical="center"/>
    </xf>
    <xf numFmtId="20" fontId="6" fillId="0" borderId="36" xfId="1" applyNumberFormat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6" fillId="0" borderId="38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6" fillId="0" borderId="39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 vertical="center"/>
    </xf>
    <xf numFmtId="164" fontId="6" fillId="0" borderId="38" xfId="1" applyNumberFormat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/>
    </xf>
    <xf numFmtId="0" fontId="7" fillId="2" borderId="44" xfId="1" applyFont="1" applyFill="1" applyBorder="1" applyAlignment="1">
      <alignment horizontal="center" vertical="center"/>
    </xf>
    <xf numFmtId="20" fontId="6" fillId="0" borderId="23" xfId="1" applyNumberFormat="1" applyFont="1" applyFill="1" applyBorder="1" applyAlignment="1">
      <alignment horizontal="center" vertical="center"/>
    </xf>
    <xf numFmtId="20" fontId="6" fillId="0" borderId="38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6" fillId="0" borderId="29" xfId="1" applyBorder="1" applyAlignment="1">
      <alignment horizontal="center" vertical="center"/>
    </xf>
    <xf numFmtId="0" fontId="6" fillId="0" borderId="30" xfId="1" applyBorder="1" applyAlignment="1">
      <alignment horizontal="left" vertical="center" shrinkToFit="1"/>
    </xf>
    <xf numFmtId="0" fontId="6" fillId="0" borderId="17" xfId="1" applyBorder="1" applyAlignment="1">
      <alignment horizontal="left" vertical="center" shrinkToFit="1"/>
    </xf>
    <xf numFmtId="0" fontId="6" fillId="0" borderId="31" xfId="1" applyBorder="1" applyAlignment="1">
      <alignment horizontal="left" vertical="center" shrinkToFit="1"/>
    </xf>
    <xf numFmtId="0" fontId="6" fillId="0" borderId="27" xfId="1" applyBorder="1" applyAlignment="1">
      <alignment horizontal="center" vertical="center"/>
    </xf>
    <xf numFmtId="0" fontId="6" fillId="0" borderId="9" xfId="1" applyBorder="1" applyAlignment="1">
      <alignment horizontal="left" vertical="center" shrinkToFit="1"/>
    </xf>
    <xf numFmtId="0" fontId="6" fillId="0" borderId="28" xfId="1" applyBorder="1" applyAlignment="1">
      <alignment horizontal="left" vertical="center" shrinkToFit="1"/>
    </xf>
    <xf numFmtId="0" fontId="6" fillId="0" borderId="8" xfId="1" applyBorder="1" applyAlignment="1">
      <alignment horizontal="left" vertical="center" shrinkToFit="1"/>
    </xf>
    <xf numFmtId="20" fontId="3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6" fillId="0" borderId="20" xfId="1" applyBorder="1" applyAlignment="1">
      <alignment horizontal="left" vertical="center" shrinkToFit="1"/>
    </xf>
    <xf numFmtId="0" fontId="6" fillId="0" borderId="14" xfId="1" applyBorder="1" applyAlignment="1">
      <alignment horizontal="left" vertical="center" shrinkToFit="1"/>
    </xf>
    <xf numFmtId="0" fontId="6" fillId="0" borderId="21" xfId="1" applyBorder="1" applyAlignment="1">
      <alignment horizontal="left" vertical="center" shrinkToFit="1"/>
    </xf>
    <xf numFmtId="165" fontId="6" fillId="0" borderId="13" xfId="1" applyNumberFormat="1" applyBorder="1" applyAlignment="1">
      <alignment horizontal="center" vertical="center"/>
    </xf>
    <xf numFmtId="165" fontId="6" fillId="0" borderId="14" xfId="1" applyNumberFormat="1" applyBorder="1" applyAlignment="1">
      <alignment horizontal="center" vertical="center"/>
    </xf>
    <xf numFmtId="165" fontId="6" fillId="0" borderId="15" xfId="1" applyNumberForma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19" applyFont="1" applyBorder="1" applyAlignment="1" applyProtection="1">
      <alignment horizontal="center" vertical="center"/>
      <protection hidden="1"/>
    </xf>
    <xf numFmtId="0" fontId="9" fillId="0" borderId="0" xfId="19" applyFont="1" applyBorder="1" applyAlignment="1" applyProtection="1">
      <alignment horizontal="left" vertical="center"/>
      <protection hidden="1"/>
    </xf>
    <xf numFmtId="0" fontId="7" fillId="0" borderId="0" xfId="19" applyFont="1" applyFill="1" applyBorder="1" applyAlignment="1">
      <alignment horizontal="center" vertical="center"/>
    </xf>
    <xf numFmtId="0" fontId="6" fillId="0" borderId="0" xfId="19" applyFont="1" applyFill="1" applyBorder="1" applyAlignment="1">
      <alignment horizontal="center" vertical="center"/>
    </xf>
    <xf numFmtId="164" fontId="6" fillId="0" borderId="0" xfId="19" applyNumberFormat="1" applyFont="1" applyFill="1" applyBorder="1" applyAlignment="1">
      <alignment horizontal="center" vertical="center"/>
    </xf>
    <xf numFmtId="0" fontId="6" fillId="0" borderId="0" xfId="19" applyFont="1" applyFill="1" applyBorder="1" applyAlignment="1">
      <alignment horizontal="left" vertical="center"/>
    </xf>
    <xf numFmtId="0" fontId="2" fillId="0" borderId="0" xfId="19" applyFont="1" applyFill="1" applyBorder="1" applyAlignment="1">
      <alignment horizontal="center" vertical="center"/>
    </xf>
    <xf numFmtId="0" fontId="16" fillId="0" borderId="0" xfId="19" applyFont="1" applyFill="1" applyBorder="1" applyAlignment="1">
      <alignment horizontal="center"/>
    </xf>
    <xf numFmtId="0" fontId="4" fillId="0" borderId="0" xfId="19" applyFont="1" applyFill="1" applyBorder="1" applyAlignment="1">
      <alignment horizontal="center" vertical="center"/>
    </xf>
    <xf numFmtId="0" fontId="8" fillId="0" borderId="0" xfId="19" applyFont="1" applyFill="1" applyBorder="1" applyAlignment="1">
      <alignment horizontal="center"/>
    </xf>
    <xf numFmtId="20" fontId="3" fillId="0" borderId="0" xfId="19" applyNumberFormat="1" applyFont="1" applyFill="1" applyBorder="1" applyAlignment="1">
      <alignment horizontal="center"/>
    </xf>
    <xf numFmtId="0" fontId="3" fillId="0" borderId="0" xfId="19" applyFont="1" applyFill="1" applyBorder="1" applyAlignment="1">
      <alignment horizontal="center"/>
    </xf>
    <xf numFmtId="45" fontId="3" fillId="0" borderId="0" xfId="19" applyNumberFormat="1" applyFont="1" applyFill="1" applyBorder="1" applyAlignment="1">
      <alignment horizontal="center"/>
    </xf>
    <xf numFmtId="0" fontId="6" fillId="0" borderId="1" xfId="19" applyBorder="1" applyAlignment="1">
      <alignment horizontal="center" vertical="center"/>
    </xf>
    <xf numFmtId="165" fontId="6" fillId="0" borderId="16" xfId="19" applyNumberFormat="1" applyBorder="1" applyAlignment="1">
      <alignment horizontal="center" vertical="center"/>
    </xf>
    <xf numFmtId="165" fontId="6" fillId="0" borderId="17" xfId="19" applyNumberFormat="1" applyBorder="1" applyAlignment="1">
      <alignment horizontal="center" vertical="center"/>
    </xf>
    <xf numFmtId="165" fontId="6" fillId="0" borderId="18" xfId="19" applyNumberFormat="1" applyBorder="1" applyAlignment="1">
      <alignment horizontal="center" vertical="center"/>
    </xf>
    <xf numFmtId="0" fontId="6" fillId="0" borderId="19" xfId="19" applyBorder="1" applyAlignment="1">
      <alignment horizontal="center" vertical="center"/>
    </xf>
    <xf numFmtId="0" fontId="6" fillId="0" borderId="5" xfId="19" applyBorder="1" applyAlignment="1">
      <alignment horizontal="center" vertical="center"/>
    </xf>
    <xf numFmtId="0" fontId="6" fillId="0" borderId="20" xfId="19" applyBorder="1" applyAlignment="1">
      <alignment horizontal="left" vertical="center" shrinkToFit="1"/>
    </xf>
    <xf numFmtId="0" fontId="6" fillId="0" borderId="14" xfId="19" applyBorder="1" applyAlignment="1">
      <alignment horizontal="left" vertical="center" shrinkToFit="1"/>
    </xf>
    <xf numFmtId="0" fontId="6" fillId="0" borderId="21" xfId="19" applyBorder="1" applyAlignment="1">
      <alignment horizontal="left" vertical="center" shrinkToFit="1"/>
    </xf>
    <xf numFmtId="0" fontId="6" fillId="0" borderId="13" xfId="19" applyBorder="1" applyAlignment="1">
      <alignment horizontal="center" vertical="center"/>
    </xf>
    <xf numFmtId="0" fontId="6" fillId="0" borderId="14" xfId="19" applyBorder="1" applyAlignment="1">
      <alignment horizontal="center" vertical="center"/>
    </xf>
    <xf numFmtId="0" fontId="6" fillId="0" borderId="15" xfId="19" applyBorder="1" applyAlignment="1">
      <alignment horizontal="center" vertical="center"/>
    </xf>
    <xf numFmtId="0" fontId="6" fillId="0" borderId="3" xfId="19" applyBorder="1" applyAlignment="1">
      <alignment horizontal="center" vertical="center"/>
    </xf>
    <xf numFmtId="165" fontId="6" fillId="0" borderId="13" xfId="19" applyNumberFormat="1" applyBorder="1" applyAlignment="1">
      <alignment horizontal="center" vertical="center"/>
    </xf>
    <xf numFmtId="165" fontId="6" fillId="0" borderId="14" xfId="19" applyNumberFormat="1" applyBorder="1" applyAlignment="1">
      <alignment horizontal="center" vertical="center"/>
    </xf>
    <xf numFmtId="165" fontId="6" fillId="0" borderId="15" xfId="19" applyNumberFormat="1" applyBorder="1" applyAlignment="1">
      <alignment horizontal="center" vertical="center"/>
    </xf>
    <xf numFmtId="0" fontId="6" fillId="0" borderId="29" xfId="19" applyBorder="1" applyAlignment="1">
      <alignment horizontal="center" vertical="center"/>
    </xf>
    <xf numFmtId="0" fontId="6" fillId="0" borderId="30" xfId="19" applyBorder="1" applyAlignment="1">
      <alignment horizontal="left" vertical="center" shrinkToFit="1"/>
    </xf>
    <xf numFmtId="0" fontId="6" fillId="0" borderId="17" xfId="19" applyBorder="1" applyAlignment="1">
      <alignment horizontal="left" vertical="center" shrinkToFit="1"/>
    </xf>
    <xf numFmtId="0" fontId="6" fillId="0" borderId="31" xfId="19" applyBorder="1" applyAlignment="1">
      <alignment horizontal="left" vertical="center" shrinkToFit="1"/>
    </xf>
    <xf numFmtId="0" fontId="6" fillId="0" borderId="16" xfId="19" applyBorder="1" applyAlignment="1">
      <alignment horizontal="center" vertical="center"/>
    </xf>
    <xf numFmtId="0" fontId="6" fillId="0" borderId="17" xfId="19" applyBorder="1" applyAlignment="1">
      <alignment horizontal="center" vertical="center"/>
    </xf>
    <xf numFmtId="0" fontId="6" fillId="0" borderId="18" xfId="19" applyBorder="1" applyAlignment="1">
      <alignment horizontal="center" vertical="center"/>
    </xf>
    <xf numFmtId="0" fontId="7" fillId="2" borderId="10" xfId="19" applyFont="1" applyFill="1" applyBorder="1" applyAlignment="1">
      <alignment horizontal="center" vertical="center"/>
    </xf>
    <xf numFmtId="0" fontId="7" fillId="2" borderId="11" xfId="19" applyFont="1" applyFill="1" applyBorder="1" applyAlignment="1">
      <alignment horizontal="center" vertical="center"/>
    </xf>
    <xf numFmtId="0" fontId="7" fillId="2" borderId="12" xfId="19" applyFont="1" applyFill="1" applyBorder="1" applyAlignment="1">
      <alignment horizontal="center" vertical="center"/>
    </xf>
    <xf numFmtId="0" fontId="6" fillId="0" borderId="27" xfId="19" applyBorder="1" applyAlignment="1">
      <alignment horizontal="center" vertical="center"/>
    </xf>
    <xf numFmtId="0" fontId="6" fillId="0" borderId="2" xfId="19" applyBorder="1" applyAlignment="1">
      <alignment horizontal="center" vertical="center"/>
    </xf>
    <xf numFmtId="0" fontId="6" fillId="0" borderId="9" xfId="19" applyBorder="1" applyAlignment="1">
      <alignment horizontal="left" vertical="center" shrinkToFit="1"/>
    </xf>
    <xf numFmtId="0" fontId="6" fillId="0" borderId="28" xfId="19" applyBorder="1" applyAlignment="1">
      <alignment horizontal="left" vertical="center" shrinkToFit="1"/>
    </xf>
    <xf numFmtId="0" fontId="6" fillId="0" borderId="8" xfId="19" applyBorder="1" applyAlignment="1">
      <alignment horizontal="left" vertical="center" shrinkToFit="1"/>
    </xf>
    <xf numFmtId="0" fontId="6" fillId="0" borderId="22" xfId="19" applyBorder="1" applyAlignment="1">
      <alignment horizontal="center" vertical="center"/>
    </xf>
    <xf numFmtId="0" fontId="6" fillId="0" borderId="23" xfId="19" applyBorder="1" applyAlignment="1">
      <alignment horizontal="center" vertical="center"/>
    </xf>
    <xf numFmtId="0" fontId="6" fillId="0" borderId="24" xfId="19" applyBorder="1" applyAlignment="1">
      <alignment horizontal="center" vertical="center"/>
    </xf>
    <xf numFmtId="165" fontId="6" fillId="0" borderId="22" xfId="19" applyNumberFormat="1" applyBorder="1" applyAlignment="1">
      <alignment horizontal="center" vertical="center"/>
    </xf>
    <xf numFmtId="165" fontId="6" fillId="0" borderId="23" xfId="19" applyNumberFormat="1" applyBorder="1" applyAlignment="1">
      <alignment horizontal="center" vertical="center"/>
    </xf>
    <xf numFmtId="165" fontId="6" fillId="0" borderId="24" xfId="19" applyNumberFormat="1" applyBorder="1" applyAlignment="1">
      <alignment horizontal="center" vertical="center"/>
    </xf>
    <xf numFmtId="0" fontId="2" fillId="0" borderId="13" xfId="19" applyFont="1" applyFill="1" applyBorder="1" applyAlignment="1">
      <alignment horizontal="center" vertical="center"/>
    </xf>
    <xf numFmtId="0" fontId="2" fillId="0" borderId="14" xfId="19" applyFont="1" applyFill="1" applyBorder="1" applyAlignment="1">
      <alignment horizontal="center" vertical="center"/>
    </xf>
    <xf numFmtId="0" fontId="6" fillId="0" borderId="14" xfId="19" applyFont="1" applyFill="1" applyBorder="1" applyAlignment="1">
      <alignment horizontal="center" vertical="center"/>
    </xf>
    <xf numFmtId="20" fontId="6" fillId="0" borderId="35" xfId="19" applyNumberFormat="1" applyFont="1" applyFill="1" applyBorder="1" applyAlignment="1">
      <alignment horizontal="center" vertical="center"/>
    </xf>
    <xf numFmtId="20" fontId="6" fillId="0" borderId="36" xfId="19" applyNumberFormat="1" applyFont="1" applyFill="1" applyBorder="1" applyAlignment="1">
      <alignment horizontal="center" vertical="center"/>
    </xf>
    <xf numFmtId="0" fontId="6" fillId="0" borderId="21" xfId="19" applyFont="1" applyFill="1" applyBorder="1" applyAlignment="1">
      <alignment horizontal="left" vertical="center" shrinkToFit="1"/>
    </xf>
    <xf numFmtId="0" fontId="6" fillId="0" borderId="3" xfId="19" applyFont="1" applyFill="1" applyBorder="1" applyAlignment="1">
      <alignment horizontal="left" vertical="center" shrinkToFit="1"/>
    </xf>
    <xf numFmtId="0" fontId="6" fillId="0" borderId="20" xfId="19" applyFont="1" applyFill="1" applyBorder="1" applyAlignment="1">
      <alignment horizontal="left" vertical="center" shrinkToFit="1"/>
    </xf>
    <xf numFmtId="0" fontId="2" fillId="0" borderId="21" xfId="19" applyFont="1" applyFill="1" applyBorder="1" applyAlignment="1">
      <alignment horizontal="center" vertical="center"/>
    </xf>
    <xf numFmtId="0" fontId="2" fillId="0" borderId="3" xfId="19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</xf>
    <xf numFmtId="0" fontId="2" fillId="0" borderId="33" xfId="19" applyFont="1" applyFill="1" applyBorder="1" applyAlignment="1">
      <alignment horizontal="center" vertical="center"/>
    </xf>
    <xf numFmtId="0" fontId="2" fillId="0" borderId="22" xfId="19" applyFont="1" applyFill="1" applyBorder="1" applyAlignment="1">
      <alignment horizontal="center" vertical="center"/>
    </xf>
    <xf numFmtId="0" fontId="2" fillId="0" borderId="23" xfId="19" applyFont="1" applyFill="1" applyBorder="1" applyAlignment="1">
      <alignment horizontal="center" vertical="center"/>
    </xf>
    <xf numFmtId="0" fontId="6" fillId="0" borderId="23" xfId="19" applyFont="1" applyFill="1" applyBorder="1" applyAlignment="1">
      <alignment horizontal="center" vertical="center"/>
    </xf>
    <xf numFmtId="20" fontId="6" fillId="0" borderId="23" xfId="19" applyNumberFormat="1" applyFont="1" applyFill="1" applyBorder="1" applyAlignment="1">
      <alignment horizontal="center" vertical="center"/>
    </xf>
    <xf numFmtId="20" fontId="6" fillId="0" borderId="38" xfId="19" applyNumberFormat="1" applyFont="1" applyFill="1" applyBorder="1" applyAlignment="1">
      <alignment horizontal="center" vertical="center"/>
    </xf>
    <xf numFmtId="0" fontId="6" fillId="0" borderId="38" xfId="19" applyFont="1" applyFill="1" applyBorder="1" applyAlignment="1">
      <alignment horizontal="left" vertical="center" shrinkToFit="1"/>
    </xf>
    <xf numFmtId="0" fontId="6" fillId="0" borderId="4" xfId="19" applyFont="1" applyFill="1" applyBorder="1" applyAlignment="1">
      <alignment horizontal="left" vertical="center" shrinkToFit="1"/>
    </xf>
    <xf numFmtId="0" fontId="6" fillId="0" borderId="39" xfId="19" applyFont="1" applyFill="1" applyBorder="1" applyAlignment="1">
      <alignment horizontal="left" vertical="center" shrinkToFit="1"/>
    </xf>
    <xf numFmtId="0" fontId="2" fillId="0" borderId="38" xfId="19" applyFont="1" applyFill="1" applyBorder="1" applyAlignment="1">
      <alignment horizontal="center" vertical="center"/>
    </xf>
    <xf numFmtId="0" fontId="2" fillId="0" borderId="4" xfId="19" applyFont="1" applyFill="1" applyBorder="1" applyAlignment="1">
      <alignment horizontal="center" vertical="center"/>
    </xf>
    <xf numFmtId="0" fontId="2" fillId="0" borderId="39" xfId="19" applyFont="1" applyFill="1" applyBorder="1" applyAlignment="1">
      <alignment horizontal="center" vertical="center"/>
    </xf>
    <xf numFmtId="0" fontId="2" fillId="0" borderId="40" xfId="19" applyFont="1" applyFill="1" applyBorder="1" applyAlignment="1">
      <alignment horizontal="center" vertical="center"/>
    </xf>
    <xf numFmtId="0" fontId="7" fillId="2" borderId="43" xfId="19" applyFont="1" applyFill="1" applyBorder="1" applyAlignment="1">
      <alignment horizontal="center" vertical="center"/>
    </xf>
    <xf numFmtId="0" fontId="7" fillId="2" borderId="44" xfId="19" applyFont="1" applyFill="1" applyBorder="1" applyAlignment="1">
      <alignment horizontal="center" vertical="center"/>
    </xf>
    <xf numFmtId="0" fontId="7" fillId="2" borderId="41" xfId="19" applyFont="1" applyFill="1" applyBorder="1" applyAlignment="1">
      <alignment horizontal="center" vertical="center"/>
    </xf>
    <xf numFmtId="0" fontId="7" fillId="2" borderId="42" xfId="19" applyFont="1" applyFill="1" applyBorder="1" applyAlignment="1">
      <alignment horizontal="center" vertical="center"/>
    </xf>
    <xf numFmtId="0" fontId="7" fillId="2" borderId="41" xfId="19" applyFont="1" applyFill="1" applyBorder="1" applyAlignment="1">
      <alignment vertical="center"/>
    </xf>
    <xf numFmtId="0" fontId="7" fillId="2" borderId="12" xfId="19" applyFont="1" applyFill="1" applyBorder="1" applyAlignment="1">
      <alignment vertical="center"/>
    </xf>
    <xf numFmtId="164" fontId="6" fillId="0" borderId="23" xfId="19" applyNumberFormat="1" applyFont="1" applyFill="1" applyBorder="1" applyAlignment="1">
      <alignment horizontal="center" vertical="center"/>
    </xf>
    <xf numFmtId="164" fontId="6" fillId="0" borderId="38" xfId="19" applyNumberFormat="1" applyFont="1" applyFill="1" applyBorder="1" applyAlignment="1">
      <alignment horizontal="center" vertical="center"/>
    </xf>
    <xf numFmtId="0" fontId="5" fillId="0" borderId="25" xfId="19" applyFont="1" applyBorder="1" applyAlignment="1">
      <alignment horizontal="center"/>
    </xf>
    <xf numFmtId="0" fontId="5" fillId="0" borderId="0" xfId="19" applyFont="1" applyBorder="1" applyAlignment="1">
      <alignment horizontal="center"/>
    </xf>
    <xf numFmtId="0" fontId="5" fillId="0" borderId="0" xfId="19" applyFont="1" applyBorder="1" applyAlignment="1">
      <alignment horizontal="left" shrinkToFit="1"/>
    </xf>
    <xf numFmtId="0" fontId="6" fillId="0" borderId="7" xfId="19" applyFont="1" applyBorder="1" applyAlignment="1">
      <alignment horizontal="center"/>
    </xf>
    <xf numFmtId="0" fontId="6" fillId="0" borderId="26" xfId="19" applyFont="1" applyBorder="1" applyAlignment="1">
      <alignment horizontal="center"/>
    </xf>
    <xf numFmtId="0" fontId="5" fillId="0" borderId="19" xfId="19" applyFont="1" applyBorder="1" applyAlignment="1">
      <alignment horizontal="center"/>
    </xf>
    <xf numFmtId="0" fontId="5" fillId="0" borderId="5" xfId="19" applyFont="1" applyBorder="1" applyAlignment="1">
      <alignment horizontal="center"/>
    </xf>
    <xf numFmtId="0" fontId="5" fillId="0" borderId="5" xfId="19" applyFont="1" applyBorder="1" applyAlignment="1">
      <alignment horizontal="left" shrinkToFit="1"/>
    </xf>
    <xf numFmtId="0" fontId="6" fillId="0" borderId="36" xfId="19" applyFont="1" applyBorder="1" applyAlignment="1">
      <alignment horizontal="center"/>
    </xf>
    <xf numFmtId="0" fontId="6" fillId="0" borderId="37" xfId="19" applyFont="1" applyBorder="1" applyAlignment="1">
      <alignment horizontal="center"/>
    </xf>
    <xf numFmtId="0" fontId="3" fillId="2" borderId="46" xfId="19" applyFont="1" applyFill="1" applyBorder="1" applyAlignment="1">
      <alignment horizontal="center"/>
    </xf>
    <xf numFmtId="0" fontId="3" fillId="2" borderId="6" xfId="19" applyFont="1" applyFill="1" applyBorder="1" applyAlignment="1">
      <alignment horizontal="center"/>
    </xf>
    <xf numFmtId="0" fontId="2" fillId="2" borderId="48" xfId="19" applyFont="1" applyFill="1" applyBorder="1" applyAlignment="1">
      <alignment horizontal="center"/>
    </xf>
    <xf numFmtId="0" fontId="2" fillId="2" borderId="47" xfId="19" applyFont="1" applyFill="1" applyBorder="1" applyAlignment="1">
      <alignment horizontal="center"/>
    </xf>
    <xf numFmtId="0" fontId="5" fillId="0" borderId="46" xfId="19" applyFont="1" applyBorder="1" applyAlignment="1">
      <alignment horizontal="center"/>
    </xf>
    <xf numFmtId="0" fontId="5" fillId="0" borderId="6" xfId="19" applyFont="1" applyBorder="1" applyAlignment="1">
      <alignment horizontal="center"/>
    </xf>
    <xf numFmtId="0" fontId="6" fillId="0" borderId="48" xfId="19" applyFont="1" applyBorder="1" applyAlignment="1">
      <alignment horizontal="center"/>
    </xf>
    <xf numFmtId="0" fontId="6" fillId="0" borderId="47" xfId="19" applyFont="1" applyBorder="1" applyAlignment="1">
      <alignment horizontal="center"/>
    </xf>
    <xf numFmtId="0" fontId="31" fillId="0" borderId="6" xfId="19" applyFont="1" applyFill="1" applyBorder="1" applyAlignment="1">
      <alignment horizontal="center" vertical="center"/>
    </xf>
    <xf numFmtId="0" fontId="31" fillId="0" borderId="47" xfId="19" applyFont="1" applyFill="1" applyBorder="1" applyAlignment="1">
      <alignment horizontal="center" vertical="center"/>
    </xf>
    <xf numFmtId="0" fontId="31" fillId="0" borderId="5" xfId="19" applyFont="1" applyFill="1" applyBorder="1" applyAlignment="1">
      <alignment horizontal="center" vertical="center"/>
    </xf>
    <xf numFmtId="0" fontId="31" fillId="0" borderId="37" xfId="19" applyFont="1" applyFill="1" applyBorder="1" applyAlignment="1">
      <alignment horizontal="center" vertical="center"/>
    </xf>
    <xf numFmtId="0" fontId="39" fillId="0" borderId="29" xfId="19" applyFont="1" applyBorder="1" applyAlignment="1" applyProtection="1">
      <alignment horizontal="center" vertical="center"/>
      <protection hidden="1"/>
    </xf>
    <xf numFmtId="0" fontId="39" fillId="0" borderId="1" xfId="19" applyFont="1" applyBorder="1" applyAlignment="1" applyProtection="1">
      <alignment horizontal="center" vertical="center"/>
      <protection hidden="1"/>
    </xf>
    <xf numFmtId="0" fontId="39" fillId="0" borderId="32" xfId="19" applyFont="1" applyBorder="1" applyAlignment="1" applyProtection="1">
      <alignment horizontal="center" vertical="center"/>
      <protection hidden="1"/>
    </xf>
    <xf numFmtId="0" fontId="39" fillId="0" borderId="3" xfId="19" applyFont="1" applyBorder="1" applyAlignment="1" applyProtection="1">
      <alignment horizontal="center" vertical="center"/>
      <protection hidden="1"/>
    </xf>
    <xf numFmtId="0" fontId="39" fillId="0" borderId="1" xfId="19" applyFont="1" applyBorder="1" applyAlignment="1" applyProtection="1">
      <alignment horizontal="left" vertical="center"/>
      <protection hidden="1"/>
    </xf>
    <xf numFmtId="0" fontId="39" fillId="0" borderId="34" xfId="19" applyFont="1" applyBorder="1" applyAlignment="1" applyProtection="1">
      <alignment horizontal="left" vertical="center"/>
      <protection hidden="1"/>
    </xf>
    <xf numFmtId="164" fontId="21" fillId="0" borderId="46" xfId="19" applyNumberFormat="1" applyFont="1" applyFill="1" applyBorder="1" applyAlignment="1">
      <alignment horizontal="center" vertical="center"/>
    </xf>
    <xf numFmtId="164" fontId="21" fillId="0" borderId="6" xfId="19" applyNumberFormat="1" applyFont="1" applyFill="1" applyBorder="1" applyAlignment="1">
      <alignment horizontal="center" vertical="center"/>
    </xf>
    <xf numFmtId="164" fontId="21" fillId="0" borderId="47" xfId="19" applyNumberFormat="1" applyFont="1" applyFill="1" applyBorder="1" applyAlignment="1">
      <alignment horizontal="center" vertical="center"/>
    </xf>
    <xf numFmtId="164" fontId="21" fillId="0" borderId="19" xfId="19" applyNumberFormat="1" applyFont="1" applyFill="1" applyBorder="1" applyAlignment="1">
      <alignment horizontal="center" vertical="center"/>
    </xf>
    <xf numFmtId="164" fontId="21" fillId="0" borderId="5" xfId="19" applyNumberFormat="1" applyFont="1" applyFill="1" applyBorder="1" applyAlignment="1">
      <alignment horizontal="center" vertical="center"/>
    </xf>
    <xf numFmtId="164" fontId="21" fillId="0" borderId="37" xfId="19" applyNumberFormat="1" applyFont="1" applyFill="1" applyBorder="1" applyAlignment="1">
      <alignment horizontal="center" vertical="center"/>
    </xf>
    <xf numFmtId="0" fontId="39" fillId="0" borderId="3" xfId="19" applyFont="1" applyBorder="1" applyAlignment="1" applyProtection="1">
      <alignment horizontal="left" vertical="center"/>
      <protection hidden="1"/>
    </xf>
    <xf numFmtId="0" fontId="39" fillId="0" borderId="33" xfId="19" applyFont="1" applyBorder="1" applyAlignment="1" applyProtection="1">
      <alignment horizontal="left" vertical="center"/>
      <protection hidden="1"/>
    </xf>
    <xf numFmtId="0" fontId="39" fillId="0" borderId="46" xfId="19" applyFont="1" applyBorder="1" applyAlignment="1" applyProtection="1">
      <alignment horizontal="center" vertical="center"/>
      <protection hidden="1"/>
    </xf>
    <xf numFmtId="0" fontId="39" fillId="0" borderId="6" xfId="19" applyFont="1" applyBorder="1" applyAlignment="1" applyProtection="1">
      <alignment horizontal="center" vertical="center"/>
      <protection hidden="1"/>
    </xf>
    <xf numFmtId="0" fontId="39" fillId="0" borderId="6" xfId="19" applyFont="1" applyBorder="1" applyAlignment="1" applyProtection="1">
      <alignment horizontal="left" vertical="center"/>
      <protection hidden="1"/>
    </xf>
    <xf numFmtId="0" fontId="39" fillId="0" borderId="47" xfId="19" applyFont="1" applyBorder="1" applyAlignment="1" applyProtection="1">
      <alignment horizontal="left" vertical="center"/>
      <protection hidden="1"/>
    </xf>
    <xf numFmtId="0" fontId="16" fillId="0" borderId="3" xfId="19" applyFont="1" applyBorder="1" applyAlignment="1">
      <alignment horizontal="center"/>
    </xf>
    <xf numFmtId="0" fontId="38" fillId="0" borderId="3" xfId="19" applyFont="1" applyBorder="1" applyAlignment="1">
      <alignment horizontal="center"/>
    </xf>
    <xf numFmtId="0" fontId="38" fillId="0" borderId="33" xfId="19" applyFont="1" applyBorder="1" applyAlignment="1">
      <alignment horizontal="center"/>
    </xf>
    <xf numFmtId="0" fontId="21" fillId="0" borderId="4" xfId="19" applyFont="1" applyFill="1" applyBorder="1" applyAlignment="1">
      <alignment horizontal="left" vertical="center"/>
    </xf>
    <xf numFmtId="0" fontId="21" fillId="0" borderId="40" xfId="19" applyFont="1" applyFill="1" applyBorder="1" applyAlignment="1">
      <alignment horizontal="left" vertical="center"/>
    </xf>
    <xf numFmtId="0" fontId="32" fillId="5" borderId="41" xfId="19" applyFont="1" applyFill="1" applyBorder="1" applyAlignment="1">
      <alignment horizontal="center" vertical="center"/>
    </xf>
    <xf numFmtId="0" fontId="32" fillId="5" borderId="11" xfId="19" applyFont="1" applyFill="1" applyBorder="1" applyAlignment="1">
      <alignment horizontal="center" vertical="center"/>
    </xf>
    <xf numFmtId="0" fontId="32" fillId="5" borderId="42" xfId="19" applyFont="1" applyFill="1" applyBorder="1" applyAlignment="1">
      <alignment horizontal="center" vertical="center"/>
    </xf>
    <xf numFmtId="0" fontId="31" fillId="0" borderId="46" xfId="19" applyFont="1" applyFill="1" applyBorder="1" applyAlignment="1">
      <alignment horizontal="center" vertical="center"/>
    </xf>
    <xf numFmtId="0" fontId="31" fillId="0" borderId="19" xfId="19" applyFont="1" applyFill="1" applyBorder="1" applyAlignment="1">
      <alignment horizontal="center" vertical="center"/>
    </xf>
    <xf numFmtId="0" fontId="38" fillId="0" borderId="32" xfId="19" applyFont="1" applyBorder="1" applyAlignment="1">
      <alignment horizontal="center"/>
    </xf>
    <xf numFmtId="0" fontId="21" fillId="0" borderId="4" xfId="19" applyFont="1" applyFill="1" applyBorder="1" applyAlignment="1">
      <alignment horizontal="left" vertical="center" shrinkToFit="1"/>
    </xf>
    <xf numFmtId="0" fontId="21" fillId="0" borderId="40" xfId="19" applyFont="1" applyFill="1" applyBorder="1" applyAlignment="1">
      <alignment horizontal="left" vertical="center" shrinkToFit="1"/>
    </xf>
    <xf numFmtId="0" fontId="21" fillId="0" borderId="46" xfId="19" applyFont="1" applyFill="1" applyBorder="1" applyAlignment="1">
      <alignment horizontal="center" vertical="center" shrinkToFit="1"/>
    </xf>
    <xf numFmtId="0" fontId="21" fillId="0" borderId="6" xfId="19" applyFont="1" applyFill="1" applyBorder="1" applyAlignment="1">
      <alignment horizontal="center" vertical="center" shrinkToFit="1"/>
    </xf>
    <xf numFmtId="0" fontId="21" fillId="0" borderId="47" xfId="19" applyFont="1" applyFill="1" applyBorder="1" applyAlignment="1">
      <alignment horizontal="center" vertical="center" shrinkToFit="1"/>
    </xf>
    <xf numFmtId="0" fontId="21" fillId="0" borderId="19" xfId="19" applyFont="1" applyFill="1" applyBorder="1" applyAlignment="1">
      <alignment horizontal="center" vertical="center" shrinkToFit="1"/>
    </xf>
    <xf numFmtId="0" fontId="21" fillId="0" borderId="5" xfId="19" applyFont="1" applyFill="1" applyBorder="1" applyAlignment="1">
      <alignment horizontal="center" vertical="center" shrinkToFit="1"/>
    </xf>
    <xf numFmtId="0" fontId="21" fillId="0" borderId="37" xfId="19" applyFont="1" applyFill="1" applyBorder="1" applyAlignment="1">
      <alignment horizontal="center" vertical="center" shrinkToFit="1"/>
    </xf>
    <xf numFmtId="0" fontId="21" fillId="0" borderId="46" xfId="19" applyFont="1" applyFill="1" applyBorder="1" applyAlignment="1">
      <alignment horizontal="center" vertical="center"/>
    </xf>
    <xf numFmtId="0" fontId="21" fillId="0" borderId="47" xfId="19" applyFont="1" applyFill="1" applyBorder="1" applyAlignment="1">
      <alignment horizontal="center" vertical="center"/>
    </xf>
    <xf numFmtId="0" fontId="21" fillId="0" borderId="19" xfId="19" applyFont="1" applyFill="1" applyBorder="1" applyAlignment="1">
      <alignment horizontal="center" vertical="center"/>
    </xf>
    <xf numFmtId="0" fontId="21" fillId="0" borderId="37" xfId="19" applyFont="1" applyFill="1" applyBorder="1" applyAlignment="1">
      <alignment horizontal="center" vertical="center"/>
    </xf>
    <xf numFmtId="0" fontId="32" fillId="3" borderId="41" xfId="19" applyFont="1" applyFill="1" applyBorder="1" applyAlignment="1">
      <alignment horizontal="center" vertical="center"/>
    </xf>
    <xf numFmtId="0" fontId="32" fillId="3" borderId="11" xfId="19" applyFont="1" applyFill="1" applyBorder="1" applyAlignment="1">
      <alignment horizontal="center" vertical="center"/>
    </xf>
    <xf numFmtId="0" fontId="32" fillId="3" borderId="42" xfId="19" applyFont="1" applyFill="1" applyBorder="1" applyAlignment="1">
      <alignment horizontal="center" vertical="center"/>
    </xf>
    <xf numFmtId="0" fontId="32" fillId="3" borderId="12" xfId="19" applyFont="1" applyFill="1" applyBorder="1" applyAlignment="1">
      <alignment horizontal="center" vertical="center"/>
    </xf>
    <xf numFmtId="0" fontId="22" fillId="0" borderId="0" xfId="19" applyFont="1" applyBorder="1" applyAlignment="1">
      <alignment horizontal="center" vertical="center"/>
    </xf>
    <xf numFmtId="0" fontId="21" fillId="0" borderId="16" xfId="19" applyFont="1" applyBorder="1" applyAlignment="1">
      <alignment horizontal="center" vertical="center"/>
    </xf>
    <xf numFmtId="0" fontId="21" fillId="0" borderId="17" xfId="19" applyFont="1" applyBorder="1" applyAlignment="1">
      <alignment horizontal="center" vertical="center"/>
    </xf>
    <xf numFmtId="0" fontId="21" fillId="0" borderId="18" xfId="19" applyFont="1" applyBorder="1" applyAlignment="1">
      <alignment horizontal="center" vertical="center"/>
    </xf>
    <xf numFmtId="0" fontId="21" fillId="0" borderId="1" xfId="19" applyFont="1" applyBorder="1" applyAlignment="1">
      <alignment horizontal="center" vertical="center"/>
    </xf>
    <xf numFmtId="0" fontId="21" fillId="0" borderId="2" xfId="19" applyFont="1" applyBorder="1" applyAlignment="1">
      <alignment horizontal="center" vertical="center"/>
    </xf>
    <xf numFmtId="165" fontId="21" fillId="0" borderId="16" xfId="19" applyNumberFormat="1" applyFont="1" applyBorder="1" applyAlignment="1">
      <alignment horizontal="center" vertical="center"/>
    </xf>
    <xf numFmtId="165" fontId="21" fillId="0" borderId="17" xfId="19" applyNumberFormat="1" applyFont="1" applyBorder="1" applyAlignment="1">
      <alignment horizontal="center" vertical="center"/>
    </xf>
    <xf numFmtId="165" fontId="21" fillId="0" borderId="18" xfId="19" applyNumberFormat="1" applyFont="1" applyBorder="1" applyAlignment="1">
      <alignment horizontal="center" vertical="center"/>
    </xf>
    <xf numFmtId="0" fontId="31" fillId="0" borderId="21" xfId="19" applyFont="1" applyFill="1" applyBorder="1" applyAlignment="1">
      <alignment horizontal="center" vertical="center"/>
    </xf>
    <xf numFmtId="0" fontId="31" fillId="0" borderId="3" xfId="19" applyFont="1" applyFill="1" applyBorder="1" applyAlignment="1">
      <alignment horizontal="center" vertical="center"/>
    </xf>
    <xf numFmtId="0" fontId="25" fillId="0" borderId="0" xfId="19" applyFont="1" applyAlignment="1">
      <alignment horizontal="center" vertical="center"/>
    </xf>
    <xf numFmtId="0" fontId="21" fillId="0" borderId="29" xfId="19" applyFont="1" applyBorder="1" applyAlignment="1">
      <alignment horizontal="center" vertical="center"/>
    </xf>
    <xf numFmtId="0" fontId="32" fillId="5" borderId="10" xfId="19" applyFont="1" applyFill="1" applyBorder="1" applyAlignment="1">
      <alignment horizontal="center" vertical="center"/>
    </xf>
    <xf numFmtId="0" fontId="32" fillId="5" borderId="12" xfId="19" applyFont="1" applyFill="1" applyBorder="1" applyAlignment="1">
      <alignment horizontal="center" vertical="center"/>
    </xf>
    <xf numFmtId="0" fontId="21" fillId="0" borderId="30" xfId="19" applyFont="1" applyBorder="1" applyAlignment="1">
      <alignment horizontal="left" vertical="center" shrinkToFit="1"/>
    </xf>
    <xf numFmtId="0" fontId="21" fillId="0" borderId="17" xfId="19" applyFont="1" applyBorder="1" applyAlignment="1">
      <alignment horizontal="left" vertical="center" shrinkToFit="1"/>
    </xf>
    <xf numFmtId="0" fontId="21" fillId="0" borderId="31" xfId="19" applyFont="1" applyBorder="1" applyAlignment="1">
      <alignment horizontal="left" vertical="center" shrinkToFit="1"/>
    </xf>
    <xf numFmtId="0" fontId="21" fillId="0" borderId="3" xfId="19" applyFont="1" applyBorder="1" applyAlignment="1">
      <alignment horizontal="center" vertical="center"/>
    </xf>
    <xf numFmtId="165" fontId="21" fillId="0" borderId="13" xfId="19" applyNumberFormat="1" applyFont="1" applyBorder="1" applyAlignment="1">
      <alignment horizontal="center" vertical="center"/>
    </xf>
    <xf numFmtId="165" fontId="21" fillId="0" borderId="14" xfId="19" applyNumberFormat="1" applyFont="1" applyBorder="1" applyAlignment="1">
      <alignment horizontal="center" vertical="center"/>
    </xf>
    <xf numFmtId="165" fontId="21" fillId="0" borderId="15" xfId="19" applyNumberFormat="1" applyFont="1" applyBorder="1" applyAlignment="1">
      <alignment horizontal="center" vertical="center"/>
    </xf>
    <xf numFmtId="0" fontId="21" fillId="0" borderId="19" xfId="19" applyFont="1" applyBorder="1" applyAlignment="1">
      <alignment horizontal="center" vertical="center"/>
    </xf>
    <xf numFmtId="0" fontId="21" fillId="0" borderId="5" xfId="19" applyFont="1" applyBorder="1" applyAlignment="1">
      <alignment horizontal="center" vertical="center"/>
    </xf>
    <xf numFmtId="0" fontId="21" fillId="0" borderId="20" xfId="19" applyFont="1" applyBorder="1" applyAlignment="1">
      <alignment horizontal="left" vertical="center" shrinkToFit="1"/>
    </xf>
    <xf numFmtId="0" fontId="21" fillId="0" borderId="14" xfId="19" applyFont="1" applyBorder="1" applyAlignment="1">
      <alignment horizontal="left" vertical="center" shrinkToFit="1"/>
    </xf>
    <xf numFmtId="0" fontId="21" fillId="0" borderId="21" xfId="19" applyFont="1" applyBorder="1" applyAlignment="1">
      <alignment horizontal="left" vertical="center" shrinkToFit="1"/>
    </xf>
    <xf numFmtId="0" fontId="21" fillId="0" borderId="27" xfId="19" applyFont="1" applyBorder="1" applyAlignment="1">
      <alignment horizontal="center" vertical="center"/>
    </xf>
    <xf numFmtId="0" fontId="32" fillId="2" borderId="10" xfId="19" applyFont="1" applyFill="1" applyBorder="1" applyAlignment="1">
      <alignment horizontal="center" vertical="center"/>
    </xf>
    <xf numFmtId="0" fontId="32" fillId="2" borderId="11" xfId="19" applyFont="1" applyFill="1" applyBorder="1" applyAlignment="1">
      <alignment horizontal="center" vertical="center"/>
    </xf>
    <xf numFmtId="0" fontId="32" fillId="2" borderId="12" xfId="19" applyFont="1" applyFill="1" applyBorder="1" applyAlignment="1">
      <alignment horizontal="center" vertical="center"/>
    </xf>
    <xf numFmtId="20" fontId="28" fillId="0" borderId="2" xfId="19" applyNumberFormat="1" applyFont="1" applyBorder="1" applyAlignment="1">
      <alignment horizontal="center"/>
    </xf>
    <xf numFmtId="0" fontId="28" fillId="0" borderId="2" xfId="19" applyFont="1" applyBorder="1" applyAlignment="1">
      <alignment horizontal="center"/>
    </xf>
    <xf numFmtId="45" fontId="28" fillId="0" borderId="2" xfId="19" applyNumberFormat="1" applyFont="1" applyBorder="1" applyAlignment="1">
      <alignment horizontal="center"/>
    </xf>
    <xf numFmtId="0" fontId="21" fillId="0" borderId="45" xfId="19" applyFont="1" applyFill="1" applyBorder="1" applyAlignment="1">
      <alignment horizontal="left" vertical="center" shrinkToFit="1"/>
    </xf>
    <xf numFmtId="0" fontId="21" fillId="0" borderId="13" xfId="19" applyFont="1" applyBorder="1" applyAlignment="1">
      <alignment horizontal="center" vertical="center"/>
    </xf>
    <xf numFmtId="0" fontId="21" fillId="0" borderId="14" xfId="19" applyFont="1" applyBorder="1" applyAlignment="1">
      <alignment horizontal="center" vertical="center"/>
    </xf>
    <xf numFmtId="0" fontId="21" fillId="0" borderId="15" xfId="19" applyFont="1" applyBorder="1" applyAlignment="1">
      <alignment horizontal="center" vertical="center"/>
    </xf>
    <xf numFmtId="165" fontId="21" fillId="0" borderId="22" xfId="19" applyNumberFormat="1" applyFont="1" applyBorder="1" applyAlignment="1">
      <alignment horizontal="center" vertical="center"/>
    </xf>
    <xf numFmtId="165" fontId="21" fillId="0" borderId="23" xfId="19" applyNumberFormat="1" applyFont="1" applyBorder="1" applyAlignment="1">
      <alignment horizontal="center" vertical="center"/>
    </xf>
    <xf numFmtId="165" fontId="21" fillId="0" borderId="24" xfId="19" applyNumberFormat="1" applyFont="1" applyBorder="1" applyAlignment="1">
      <alignment horizontal="center" vertical="center"/>
    </xf>
    <xf numFmtId="0" fontId="22" fillId="0" borderId="0" xfId="19" applyFont="1" applyFill="1" applyBorder="1" applyAlignment="1">
      <alignment horizontal="left" vertical="center" shrinkToFit="1"/>
    </xf>
    <xf numFmtId="0" fontId="21" fillId="0" borderId="45" xfId="19" applyFont="1" applyFill="1" applyBorder="1" applyAlignment="1">
      <alignment horizontal="left" vertical="center"/>
    </xf>
    <xf numFmtId="0" fontId="16" fillId="0" borderId="32" xfId="19" applyFont="1" applyBorder="1" applyAlignment="1">
      <alignment horizontal="center"/>
    </xf>
    <xf numFmtId="0" fontId="32" fillId="4" borderId="10" xfId="19" applyFont="1" applyFill="1" applyBorder="1" applyAlignment="1">
      <alignment horizontal="center" vertical="center"/>
    </xf>
    <xf numFmtId="0" fontId="32" fillId="4" borderId="42" xfId="19" applyFont="1" applyFill="1" applyBorder="1" applyAlignment="1">
      <alignment horizontal="center" vertical="center"/>
    </xf>
    <xf numFmtId="0" fontId="32" fillId="4" borderId="41" xfId="19" applyFont="1" applyFill="1" applyBorder="1" applyAlignment="1">
      <alignment horizontal="center" vertical="center"/>
    </xf>
    <xf numFmtId="0" fontId="32" fillId="4" borderId="11" xfId="19" applyFont="1" applyFill="1" applyBorder="1" applyAlignment="1">
      <alignment horizontal="center" vertical="center"/>
    </xf>
    <xf numFmtId="0" fontId="32" fillId="3" borderId="10" xfId="19" applyFont="1" applyFill="1" applyBorder="1" applyAlignment="1">
      <alignment horizontal="center" vertical="center"/>
    </xf>
    <xf numFmtId="0" fontId="28" fillId="2" borderId="10" xfId="19" applyFont="1" applyFill="1" applyBorder="1" applyAlignment="1">
      <alignment horizontal="center"/>
    </xf>
    <xf numFmtId="0" fontId="28" fillId="2" borderId="11" xfId="19" applyFont="1" applyFill="1" applyBorder="1" applyAlignment="1">
      <alignment horizontal="center"/>
    </xf>
    <xf numFmtId="0" fontId="28" fillId="2" borderId="12" xfId="19" applyFont="1" applyFill="1" applyBorder="1" applyAlignment="1">
      <alignment horizontal="center"/>
    </xf>
    <xf numFmtId="0" fontId="23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1" applyFont="1" applyAlignment="1">
      <alignment horizontal="center"/>
    </xf>
    <xf numFmtId="14" fontId="28" fillId="0" borderId="0" xfId="1" applyNumberFormat="1" applyFont="1" applyAlignment="1">
      <alignment horizontal="center"/>
    </xf>
    <xf numFmtId="0" fontId="27" fillId="0" borderId="0" xfId="1" applyFont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 shrinkToFit="1"/>
    </xf>
    <xf numFmtId="0" fontId="27" fillId="0" borderId="19" xfId="19" applyFont="1" applyBorder="1" applyAlignment="1">
      <alignment horizontal="center"/>
    </xf>
    <xf numFmtId="0" fontId="27" fillId="0" borderId="5" xfId="19" applyFont="1" applyBorder="1" applyAlignment="1">
      <alignment horizontal="center"/>
    </xf>
    <xf numFmtId="0" fontId="27" fillId="0" borderId="25" xfId="19" applyFont="1" applyBorder="1" applyAlignment="1">
      <alignment horizontal="center"/>
    </xf>
    <xf numFmtId="0" fontId="27" fillId="0" borderId="0" xfId="19" applyFont="1" applyBorder="1" applyAlignment="1">
      <alignment horizontal="center"/>
    </xf>
    <xf numFmtId="0" fontId="32" fillId="2" borderId="41" xfId="19" applyFont="1" applyFill="1" applyBorder="1" applyAlignment="1">
      <alignment vertical="center"/>
    </xf>
    <xf numFmtId="0" fontId="32" fillId="2" borderId="12" xfId="19" applyFont="1" applyFill="1" applyBorder="1" applyAlignment="1">
      <alignment vertical="center"/>
    </xf>
    <xf numFmtId="0" fontId="32" fillId="2" borderId="41" xfId="19" applyFont="1" applyFill="1" applyBorder="1" applyAlignment="1">
      <alignment horizontal="center" vertical="center"/>
    </xf>
    <xf numFmtId="0" fontId="32" fillId="2" borderId="42" xfId="19" applyFont="1" applyFill="1" applyBorder="1" applyAlignment="1">
      <alignment horizontal="center" vertical="center"/>
    </xf>
    <xf numFmtId="0" fontId="21" fillId="0" borderId="0" xfId="19" applyFont="1" applyBorder="1" applyAlignment="1">
      <alignment horizontal="center"/>
    </xf>
    <xf numFmtId="0" fontId="21" fillId="0" borderId="26" xfId="19" applyFont="1" applyBorder="1" applyAlignment="1">
      <alignment horizontal="center"/>
    </xf>
    <xf numFmtId="0" fontId="5" fillId="0" borderId="5" xfId="0" applyFont="1" applyBorder="1" applyAlignment="1">
      <alignment horizontal="left" shrinkToFit="1"/>
    </xf>
    <xf numFmtId="0" fontId="27" fillId="0" borderId="5" xfId="0" applyFont="1" applyBorder="1" applyAlignment="1">
      <alignment horizontal="left" shrinkToFit="1"/>
    </xf>
    <xf numFmtId="0" fontId="21" fillId="0" borderId="5" xfId="19" applyFont="1" applyBorder="1" applyAlignment="1">
      <alignment horizontal="center"/>
    </xf>
    <xf numFmtId="0" fontId="21" fillId="0" borderId="37" xfId="19" applyFont="1" applyBorder="1" applyAlignment="1">
      <alignment horizontal="center"/>
    </xf>
    <xf numFmtId="0" fontId="27" fillId="0" borderId="0" xfId="19" applyFont="1" applyBorder="1" applyAlignment="1">
      <alignment horizontal="left" shrinkToFit="1"/>
    </xf>
    <xf numFmtId="0" fontId="21" fillId="0" borderId="13" xfId="19" applyFont="1" applyFill="1" applyBorder="1" applyAlignment="1">
      <alignment horizontal="center" vertical="center"/>
    </xf>
    <xf numFmtId="0" fontId="21" fillId="0" borderId="14" xfId="19" applyFont="1" applyFill="1" applyBorder="1" applyAlignment="1">
      <alignment horizontal="center" vertical="center"/>
    </xf>
    <xf numFmtId="0" fontId="21" fillId="0" borderId="22" xfId="19" applyFont="1" applyFill="1" applyBorder="1" applyAlignment="1">
      <alignment horizontal="center" vertical="center"/>
    </xf>
    <xf numFmtId="0" fontId="21" fillId="0" borderId="23" xfId="19" applyFont="1" applyFill="1" applyBorder="1" applyAlignment="1">
      <alignment horizontal="center" vertical="center"/>
    </xf>
    <xf numFmtId="0" fontId="21" fillId="0" borderId="38" xfId="19" applyFont="1" applyFill="1" applyBorder="1" applyAlignment="1">
      <alignment horizontal="left" vertical="center" shrinkToFit="1"/>
    </xf>
    <xf numFmtId="0" fontId="32" fillId="2" borderId="43" xfId="19" applyFont="1" applyFill="1" applyBorder="1" applyAlignment="1">
      <alignment horizontal="center" vertical="center"/>
    </xf>
    <xf numFmtId="0" fontId="32" fillId="2" borderId="44" xfId="19" applyFont="1" applyFill="1" applyBorder="1" applyAlignment="1">
      <alignment horizontal="center" vertical="center"/>
    </xf>
    <xf numFmtId="20" fontId="21" fillId="0" borderId="35" xfId="19" applyNumberFormat="1" applyFont="1" applyFill="1" applyBorder="1" applyAlignment="1">
      <alignment horizontal="center" vertical="center"/>
    </xf>
    <xf numFmtId="20" fontId="21" fillId="0" borderId="36" xfId="19" applyNumberFormat="1" applyFont="1" applyFill="1" applyBorder="1" applyAlignment="1">
      <alignment horizontal="center" vertical="center"/>
    </xf>
    <xf numFmtId="0" fontId="21" fillId="0" borderId="39" xfId="19" applyFont="1" applyFill="1" applyBorder="1" applyAlignment="1">
      <alignment horizontal="left" vertical="center" shrinkToFit="1"/>
    </xf>
    <xf numFmtId="20" fontId="21" fillId="0" borderId="23" xfId="19" applyNumberFormat="1" applyFont="1" applyFill="1" applyBorder="1" applyAlignment="1">
      <alignment horizontal="center" vertical="center"/>
    </xf>
    <xf numFmtId="20" fontId="21" fillId="0" borderId="38" xfId="19" applyNumberFormat="1" applyFont="1" applyFill="1" applyBorder="1" applyAlignment="1">
      <alignment horizontal="center" vertical="center"/>
    </xf>
    <xf numFmtId="0" fontId="31" fillId="0" borderId="38" xfId="19" applyFont="1" applyFill="1" applyBorder="1" applyAlignment="1">
      <alignment horizontal="center" vertical="center"/>
    </xf>
    <xf numFmtId="0" fontId="31" fillId="0" borderId="40" xfId="19" applyFont="1" applyFill="1" applyBorder="1" applyAlignment="1">
      <alignment horizontal="center" vertical="center"/>
    </xf>
    <xf numFmtId="0" fontId="21" fillId="0" borderId="21" xfId="19" applyFont="1" applyFill="1" applyBorder="1" applyAlignment="1">
      <alignment horizontal="left" vertical="center" shrinkToFit="1"/>
    </xf>
    <xf numFmtId="0" fontId="21" fillId="0" borderId="3" xfId="19" applyFont="1" applyFill="1" applyBorder="1" applyAlignment="1">
      <alignment horizontal="left" vertical="center" shrinkToFit="1"/>
    </xf>
    <xf numFmtId="0" fontId="31" fillId="0" borderId="33" xfId="19" applyFont="1" applyFill="1" applyBorder="1" applyAlignment="1">
      <alignment horizontal="center" vertical="center"/>
    </xf>
    <xf numFmtId="0" fontId="31" fillId="0" borderId="4" xfId="19" applyFont="1" applyFill="1" applyBorder="1" applyAlignment="1">
      <alignment horizontal="center" vertical="center"/>
    </xf>
    <xf numFmtId="0" fontId="31" fillId="0" borderId="39" xfId="19" applyFont="1" applyFill="1" applyBorder="1" applyAlignment="1">
      <alignment horizontal="center" vertical="center"/>
    </xf>
    <xf numFmtId="0" fontId="31" fillId="0" borderId="20" xfId="19" applyFont="1" applyFill="1" applyBorder="1" applyAlignment="1">
      <alignment horizontal="center" vertical="center"/>
    </xf>
    <xf numFmtId="0" fontId="21" fillId="0" borderId="20" xfId="19" applyFont="1" applyFill="1" applyBorder="1" applyAlignment="1">
      <alignment horizontal="left" vertical="center" shrinkToFit="1"/>
    </xf>
    <xf numFmtId="0" fontId="21" fillId="0" borderId="22" xfId="19" applyFont="1" applyBorder="1" applyAlignment="1">
      <alignment horizontal="center" vertical="center"/>
    </xf>
    <xf numFmtId="0" fontId="21" fillId="0" borderId="23" xfId="19" applyFont="1" applyBorder="1" applyAlignment="1">
      <alignment horizontal="center" vertical="center"/>
    </xf>
    <xf numFmtId="0" fontId="21" fillId="0" borderId="24" xfId="19" applyFont="1" applyBorder="1" applyAlignment="1">
      <alignment horizontal="center" vertical="center"/>
    </xf>
    <xf numFmtId="0" fontId="21" fillId="0" borderId="9" xfId="19" applyFont="1" applyBorder="1" applyAlignment="1">
      <alignment horizontal="left" vertical="center" shrinkToFit="1"/>
    </xf>
    <xf numFmtId="0" fontId="21" fillId="0" borderId="28" xfId="19" applyFont="1" applyBorder="1" applyAlignment="1">
      <alignment horizontal="left" vertical="center" shrinkToFit="1"/>
    </xf>
    <xf numFmtId="0" fontId="21" fillId="0" borderId="8" xfId="19" applyFont="1" applyBorder="1" applyAlignment="1">
      <alignment horizontal="left" vertical="center" shrinkToFit="1"/>
    </xf>
    <xf numFmtId="0" fontId="37" fillId="0" borderId="0" xfId="19" applyFont="1" applyAlignment="1">
      <alignment horizontal="center" vertical="center"/>
    </xf>
    <xf numFmtId="0" fontId="21" fillId="0" borderId="0" xfId="19" applyFont="1" applyAlignment="1"/>
    <xf numFmtId="0" fontId="32" fillId="4" borderId="12" xfId="19" applyFont="1" applyFill="1" applyBorder="1" applyAlignment="1">
      <alignment horizontal="center" vertical="center"/>
    </xf>
  </cellXfs>
  <cellStyles count="22">
    <cellStyle name="Standard" xfId="0" builtinId="0"/>
    <cellStyle name="Standard 11" xfId="19"/>
    <cellStyle name="Standard 13" xfId="11"/>
    <cellStyle name="Standard 14" xfId="7"/>
    <cellStyle name="Standard 18" xfId="8"/>
    <cellStyle name="Standard 2" xfId="1"/>
    <cellStyle name="Standard 20" xfId="12"/>
    <cellStyle name="Standard 22" xfId="13"/>
    <cellStyle name="Standard 23" xfId="14"/>
    <cellStyle name="Standard 3" xfId="2"/>
    <cellStyle name="Standard 3 12" xfId="10"/>
    <cellStyle name="Standard 3 13" xfId="9"/>
    <cellStyle name="Standard 3 18" xfId="15"/>
    <cellStyle name="Standard 3 19" xfId="20"/>
    <cellStyle name="Standard 3 2" xfId="4"/>
    <cellStyle name="Standard 3 3" xfId="17"/>
    <cellStyle name="Standard 3 4" xfId="6"/>
    <cellStyle name="Standard 3 6" xfId="18"/>
    <cellStyle name="Standard 6" xfId="21"/>
    <cellStyle name="Standard 7" xfId="3"/>
    <cellStyle name="Standard 8" xfId="16"/>
    <cellStyle name="Standard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pieler Gesamt'!A1"/><Relationship Id="rId2" Type="http://schemas.openxmlformats.org/officeDocument/2006/relationships/image" Target="../media/image1.jpeg"/><Relationship Id="rId1" Type="http://schemas.openxmlformats.org/officeDocument/2006/relationships/hyperlink" Target="#Spieler!A1"/><Relationship Id="rId4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hyperlink" Target="#'Spieler Gesamt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104775</xdr:colOff>
      <xdr:row>1</xdr:row>
      <xdr:rowOff>76200</xdr:rowOff>
    </xdr:from>
    <xdr:ext cx="1332480" cy="1065439"/>
    <xdr:pic>
      <xdr:nvPicPr>
        <xdr:cNvPr id="2" name="Grafik 1" descr="logo_1.jp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38125"/>
          <a:ext cx="1332480" cy="1065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44</xdr:col>
      <xdr:colOff>76200</xdr:colOff>
      <xdr:row>7</xdr:row>
      <xdr:rowOff>57150</xdr:rowOff>
    </xdr:from>
    <xdr:ext cx="726281" cy="568778"/>
    <xdr:pic>
      <xdr:nvPicPr>
        <xdr:cNvPr id="3" name="Grafik 4" descr="C:\Program Files (x86)\Microsoft Office\MEDIA\CAGCAT10\j0299763.wmf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485900"/>
          <a:ext cx="726281" cy="56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76200</xdr:colOff>
      <xdr:row>1</xdr:row>
      <xdr:rowOff>0</xdr:rowOff>
    </xdr:from>
    <xdr:ext cx="1336221" cy="1066120"/>
    <xdr:pic>
      <xdr:nvPicPr>
        <xdr:cNvPr id="2" name="Grafik 1" descr="logo_1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61925"/>
          <a:ext cx="1336221" cy="106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66675</xdr:colOff>
      <xdr:row>5</xdr:row>
      <xdr:rowOff>133350</xdr:rowOff>
    </xdr:from>
    <xdr:ext cx="726281" cy="572860"/>
    <xdr:pic>
      <xdr:nvPicPr>
        <xdr:cNvPr id="3" name="Grafik 4" descr="C:\Program Files (x86)\Microsoft Office\MEDIA\CAGCAT10\j0299763.wmf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181100"/>
          <a:ext cx="726281" cy="57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76200</xdr:colOff>
      <xdr:row>1</xdr:row>
      <xdr:rowOff>0</xdr:rowOff>
    </xdr:from>
    <xdr:ext cx="1336221" cy="1066120"/>
    <xdr:pic>
      <xdr:nvPicPr>
        <xdr:cNvPr id="2" name="Grafik 1" descr="logo_1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95250"/>
          <a:ext cx="1336221" cy="106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ntrol" Target="../activeX/activeX4.xml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DL83"/>
  <sheetViews>
    <sheetView tabSelected="1" zoomScale="112" zoomScaleNormal="70" workbookViewId="0">
      <selection activeCell="AZ25" sqref="AZ25:BA44"/>
    </sheetView>
  </sheetViews>
  <sheetFormatPr baseColWidth="10" defaultColWidth="1.7109375" defaultRowHeight="12.75"/>
  <cols>
    <col min="1" max="55" width="1.7109375" style="1" customWidth="1"/>
    <col min="56" max="56" width="1.7109375" style="2" customWidth="1"/>
    <col min="57" max="57" width="1.7109375" style="5" customWidth="1"/>
    <col min="58" max="58" width="2.85546875" style="5" customWidth="1"/>
    <col min="59" max="59" width="2.140625" style="5" customWidth="1"/>
    <col min="60" max="60" width="2.85546875" style="5" customWidth="1"/>
    <col min="61" max="64" width="1.7109375" style="5" customWidth="1"/>
    <col min="65" max="65" width="21.28515625" style="5" customWidth="1"/>
    <col min="66" max="66" width="2.28515625" style="5" customWidth="1"/>
    <col min="67" max="67" width="3.140625" style="5" customWidth="1"/>
    <col min="68" max="68" width="1.7109375" style="5" customWidth="1"/>
    <col min="69" max="69" width="2.28515625" style="5" customWidth="1"/>
    <col min="70" max="70" width="2.5703125" style="5" customWidth="1"/>
    <col min="71" max="73" width="1.7109375" style="5" customWidth="1"/>
    <col min="74" max="80" width="1.7109375" style="4" customWidth="1"/>
    <col min="81" max="115" width="1.7109375" style="3" customWidth="1"/>
    <col min="116" max="116" width="1.7109375" style="2" customWidth="1"/>
    <col min="117" max="16384" width="1.7109375" style="1"/>
  </cols>
  <sheetData>
    <row r="1" spans="1:115" ht="7.5" customHeight="1"/>
    <row r="2" spans="1:115">
      <c r="A2" s="206" t="s">
        <v>42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T2" s="52"/>
      <c r="AU2" s="52"/>
      <c r="AV2" s="52"/>
      <c r="AW2" s="52"/>
      <c r="AX2" s="52"/>
      <c r="AY2" s="52"/>
      <c r="AZ2" s="52"/>
      <c r="BA2" s="52"/>
      <c r="BB2" s="52"/>
      <c r="BC2" s="52"/>
    </row>
    <row r="3" spans="1:115" s="54" customFormat="1" ht="53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1"/>
      <c r="AR3" s="1"/>
      <c r="AS3" s="1"/>
      <c r="AT3" s="52"/>
      <c r="AU3" s="52"/>
      <c r="AV3" s="52"/>
      <c r="AW3" s="52"/>
      <c r="AX3" s="52"/>
      <c r="AY3" s="52"/>
      <c r="AZ3" s="52"/>
      <c r="BA3" s="52"/>
      <c r="BB3" s="52"/>
      <c r="BC3" s="52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6"/>
      <c r="BW3" s="56"/>
      <c r="BX3" s="56"/>
      <c r="BY3" s="56"/>
      <c r="BZ3" s="56"/>
      <c r="CA3" s="56"/>
      <c r="CB3" s="56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1:115" s="13" customFormat="1" ht="15.75">
      <c r="A4" s="306" t="s">
        <v>70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1"/>
      <c r="AR4" s="1"/>
      <c r="AS4" s="1"/>
      <c r="AT4" s="52"/>
      <c r="AU4" s="52"/>
      <c r="AV4" s="52"/>
      <c r="AW4" s="52"/>
      <c r="AX4" s="52"/>
      <c r="AY4" s="52"/>
      <c r="AZ4" s="52"/>
      <c r="BA4" s="52"/>
      <c r="BB4" s="52"/>
      <c r="BC4" s="52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6"/>
      <c r="BW4" s="46"/>
      <c r="BX4" s="46"/>
      <c r="BY4" s="46"/>
      <c r="BZ4" s="46"/>
      <c r="CA4" s="46"/>
      <c r="CB4" s="46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</row>
    <row r="5" spans="1:115" s="13" customFormat="1" ht="6" customHeight="1">
      <c r="AQ5" s="1"/>
      <c r="AR5" s="1"/>
      <c r="AS5" s="1"/>
      <c r="AT5" s="52"/>
      <c r="AU5" s="52"/>
      <c r="AV5" s="52"/>
      <c r="AW5" s="52"/>
      <c r="AX5" s="52"/>
      <c r="AY5" s="52"/>
      <c r="AZ5" s="52"/>
      <c r="BA5" s="52"/>
      <c r="BB5" s="52"/>
      <c r="BC5" s="52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6"/>
      <c r="BW5" s="46"/>
      <c r="BX5" s="46"/>
      <c r="BY5" s="46"/>
      <c r="BZ5" s="46"/>
      <c r="CA5" s="46"/>
      <c r="CB5" s="46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</row>
    <row r="6" spans="1:115" s="13" customFormat="1" ht="15.75">
      <c r="L6" s="53" t="s">
        <v>0</v>
      </c>
      <c r="M6" s="254" t="s">
        <v>32</v>
      </c>
      <c r="N6" s="254"/>
      <c r="O6" s="254"/>
      <c r="P6" s="254"/>
      <c r="Q6" s="254"/>
      <c r="R6" s="254"/>
      <c r="S6" s="254"/>
      <c r="T6" s="254"/>
      <c r="U6" s="13" t="s">
        <v>1</v>
      </c>
      <c r="Y6" s="255">
        <v>43120</v>
      </c>
      <c r="Z6" s="255"/>
      <c r="AA6" s="255"/>
      <c r="AB6" s="255"/>
      <c r="AC6" s="255"/>
      <c r="AD6" s="255"/>
      <c r="AE6" s="255"/>
      <c r="AF6" s="255"/>
      <c r="AQ6" s="1"/>
      <c r="AR6" s="1"/>
      <c r="AS6" s="1"/>
      <c r="AT6" s="52"/>
      <c r="AU6" s="52"/>
      <c r="AV6" s="52"/>
      <c r="AW6" s="52"/>
      <c r="AX6" s="52"/>
      <c r="AY6" s="52"/>
      <c r="AZ6" s="52"/>
      <c r="BA6" s="52"/>
      <c r="BB6" s="52"/>
      <c r="BC6" s="52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6"/>
      <c r="BW6" s="46"/>
      <c r="BX6" s="46"/>
      <c r="BY6" s="46"/>
      <c r="BZ6" s="46"/>
      <c r="CA6" s="46"/>
      <c r="CB6" s="46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</row>
    <row r="7" spans="1:115" s="13" customFormat="1" ht="6" customHeight="1">
      <c r="AQ7" s="1"/>
      <c r="AR7" s="1"/>
      <c r="AS7" s="1"/>
      <c r="AT7" s="52"/>
      <c r="AU7" s="52"/>
      <c r="AV7" s="52"/>
      <c r="AW7" s="52"/>
      <c r="AX7" s="52"/>
      <c r="AY7" s="52"/>
      <c r="AZ7" s="52"/>
      <c r="BA7" s="52"/>
      <c r="BB7" s="52"/>
      <c r="BC7" s="52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6"/>
      <c r="BW7" s="46"/>
      <c r="BX7" s="46"/>
      <c r="BY7" s="46"/>
      <c r="BZ7" s="46"/>
      <c r="CA7" s="46"/>
      <c r="CB7" s="46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</row>
    <row r="8" spans="1:115" s="13" customFormat="1" ht="15">
      <c r="B8" s="260" t="s">
        <v>41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Q8" s="1"/>
      <c r="AR8" s="1"/>
      <c r="AS8" s="1"/>
      <c r="AT8" s="52"/>
      <c r="AU8" s="52"/>
      <c r="AV8" s="52"/>
      <c r="AW8" s="52"/>
      <c r="AX8" s="52"/>
      <c r="AY8" s="52"/>
      <c r="AZ8" s="52"/>
      <c r="BA8" s="52"/>
      <c r="BB8" s="52"/>
      <c r="BC8" s="52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6"/>
      <c r="BW8" s="46"/>
      <c r="BX8" s="46"/>
      <c r="BY8" s="46"/>
      <c r="BZ8" s="46"/>
      <c r="CA8" s="46"/>
      <c r="CB8" s="46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</row>
    <row r="9" spans="1:115" s="13" customFormat="1" ht="6" customHeight="1"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6"/>
      <c r="BW9" s="46"/>
      <c r="BX9" s="46"/>
      <c r="BY9" s="46"/>
      <c r="BZ9" s="46"/>
      <c r="CA9" s="46"/>
      <c r="CB9" s="46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</row>
    <row r="10" spans="1:115" s="13" customFormat="1" ht="15.75">
      <c r="A10" s="48"/>
      <c r="B10" s="48"/>
      <c r="C10" s="48"/>
      <c r="D10" s="48"/>
      <c r="E10" s="48"/>
      <c r="F10" s="48"/>
      <c r="G10" s="50" t="s">
        <v>2</v>
      </c>
      <c r="H10" s="262">
        <v>0.41666666666666669</v>
      </c>
      <c r="I10" s="262"/>
      <c r="J10" s="262"/>
      <c r="K10" s="262"/>
      <c r="L10" s="262"/>
      <c r="M10" s="49" t="s">
        <v>3</v>
      </c>
      <c r="N10" s="48"/>
      <c r="O10" s="48"/>
      <c r="P10" s="48"/>
      <c r="Q10" s="48"/>
      <c r="R10" s="48"/>
      <c r="S10" s="48"/>
      <c r="T10" s="50" t="s">
        <v>4</v>
      </c>
      <c r="U10" s="263">
        <v>1</v>
      </c>
      <c r="V10" s="263"/>
      <c r="W10" s="51" t="s">
        <v>29</v>
      </c>
      <c r="X10" s="261">
        <v>6.9444444444444441E-3</v>
      </c>
      <c r="Y10" s="261"/>
      <c r="Z10" s="261"/>
      <c r="AA10" s="261"/>
      <c r="AB10" s="261"/>
      <c r="AC10" s="49" t="s">
        <v>5</v>
      </c>
      <c r="AD10" s="48"/>
      <c r="AE10" s="48"/>
      <c r="AF10" s="48"/>
      <c r="AG10" s="48"/>
      <c r="AH10" s="48"/>
      <c r="AI10" s="48"/>
      <c r="AJ10" s="48"/>
      <c r="AK10" s="50" t="s">
        <v>6</v>
      </c>
      <c r="AL10" s="261">
        <v>1.3888888888888889E-3</v>
      </c>
      <c r="AM10" s="261"/>
      <c r="AN10" s="261"/>
      <c r="AO10" s="261"/>
      <c r="AP10" s="261"/>
      <c r="AQ10" s="49" t="s">
        <v>5</v>
      </c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E10" s="14"/>
      <c r="BF10" s="14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6"/>
      <c r="BW10" s="46"/>
      <c r="BX10" s="46"/>
      <c r="BY10" s="46"/>
      <c r="BZ10" s="46"/>
      <c r="CA10" s="46"/>
      <c r="CB10" s="46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</row>
    <row r="11" spans="1:115" ht="9" customHeight="1">
      <c r="BE11" s="44"/>
      <c r="BF11" s="44"/>
    </row>
    <row r="12" spans="1:115" ht="6" customHeight="1">
      <c r="BE12" s="44"/>
      <c r="BF12" s="44"/>
    </row>
    <row r="13" spans="1:115">
      <c r="B13" s="27" t="s">
        <v>7</v>
      </c>
    </row>
    <row r="14" spans="1:115" ht="6" customHeight="1" thickBot="1"/>
    <row r="15" spans="1:115" ht="16.5" thickBot="1">
      <c r="B15" s="256" t="s">
        <v>35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8"/>
      <c r="Z15" s="259"/>
      <c r="AE15" s="256" t="s">
        <v>34</v>
      </c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8"/>
      <c r="BC15" s="259"/>
    </row>
    <row r="16" spans="1:115" ht="15">
      <c r="B16" s="264" t="s">
        <v>8</v>
      </c>
      <c r="C16" s="265"/>
      <c r="D16" s="268" t="s">
        <v>48</v>
      </c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46"/>
      <c r="Z16" s="247"/>
      <c r="AE16" s="264" t="s">
        <v>8</v>
      </c>
      <c r="AF16" s="265"/>
      <c r="AG16" s="251" t="s">
        <v>73</v>
      </c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46"/>
      <c r="BC16" s="247"/>
    </row>
    <row r="17" spans="2:116" ht="15">
      <c r="B17" s="266" t="s">
        <v>9</v>
      </c>
      <c r="C17" s="267"/>
      <c r="D17" s="250" t="s">
        <v>39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48"/>
      <c r="Z17" s="249"/>
      <c r="AE17" s="266" t="s">
        <v>9</v>
      </c>
      <c r="AF17" s="267"/>
      <c r="AG17" s="250" t="s">
        <v>69</v>
      </c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48"/>
      <c r="BC17" s="249"/>
    </row>
    <row r="18" spans="2:116" ht="15">
      <c r="B18" s="266" t="s">
        <v>10</v>
      </c>
      <c r="C18" s="267"/>
      <c r="D18" s="250" t="s">
        <v>37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48"/>
      <c r="Z18" s="249"/>
      <c r="AE18" s="266" t="s">
        <v>10</v>
      </c>
      <c r="AF18" s="267"/>
      <c r="AG18" s="250" t="s">
        <v>46</v>
      </c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48"/>
      <c r="BC18" s="249"/>
    </row>
    <row r="19" spans="2:116" ht="15">
      <c r="B19" s="266" t="s">
        <v>11</v>
      </c>
      <c r="C19" s="267"/>
      <c r="D19" s="250" t="s">
        <v>71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48"/>
      <c r="Z19" s="249"/>
      <c r="AE19" s="266" t="s">
        <v>11</v>
      </c>
      <c r="AF19" s="267"/>
      <c r="AG19" s="250" t="s">
        <v>74</v>
      </c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48"/>
      <c r="BC19" s="249"/>
    </row>
    <row r="20" spans="2:116" ht="15.75" thickBot="1">
      <c r="B20" s="276" t="s">
        <v>33</v>
      </c>
      <c r="C20" s="277"/>
      <c r="D20" s="233" t="s">
        <v>72</v>
      </c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52"/>
      <c r="Z20" s="253"/>
      <c r="AE20" s="276" t="s">
        <v>33</v>
      </c>
      <c r="AF20" s="277"/>
      <c r="AG20" s="233" t="s">
        <v>38</v>
      </c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52"/>
      <c r="BC20" s="253"/>
    </row>
    <row r="22" spans="2:116">
      <c r="B22" s="27" t="s">
        <v>23</v>
      </c>
    </row>
    <row r="23" spans="2:116" ht="6" customHeight="1" thickBot="1"/>
    <row r="24" spans="2:116" s="19" customFormat="1" ht="16.5" customHeight="1" thickBot="1">
      <c r="B24" s="285" t="s">
        <v>14</v>
      </c>
      <c r="C24" s="286"/>
      <c r="D24" s="242" t="s">
        <v>36</v>
      </c>
      <c r="E24" s="231"/>
      <c r="F24" s="243"/>
      <c r="G24" s="242" t="s">
        <v>15</v>
      </c>
      <c r="H24" s="231"/>
      <c r="I24" s="243"/>
      <c r="J24" s="242" t="s">
        <v>17</v>
      </c>
      <c r="K24" s="231"/>
      <c r="L24" s="231"/>
      <c r="M24" s="231"/>
      <c r="N24" s="243"/>
      <c r="O24" s="242" t="s">
        <v>18</v>
      </c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43"/>
      <c r="AW24" s="242" t="s">
        <v>21</v>
      </c>
      <c r="AX24" s="231"/>
      <c r="AY24" s="231"/>
      <c r="AZ24" s="231"/>
      <c r="BA24" s="243"/>
      <c r="BB24" s="240"/>
      <c r="BC24" s="241"/>
      <c r="BD24" s="31"/>
      <c r="BE24" s="34"/>
      <c r="BF24" s="43" t="s">
        <v>28</v>
      </c>
      <c r="BG24" s="42"/>
      <c r="BH24" s="42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3"/>
      <c r="BW24" s="33"/>
      <c r="BX24" s="33"/>
      <c r="BY24" s="33"/>
      <c r="BZ24" s="33"/>
      <c r="CA24" s="33"/>
      <c r="CB24" s="33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1"/>
    </row>
    <row r="25" spans="2:116" s="31" customFormat="1" ht="18" customHeight="1">
      <c r="B25" s="281">
        <v>1</v>
      </c>
      <c r="C25" s="282"/>
      <c r="D25" s="282"/>
      <c r="E25" s="282"/>
      <c r="F25" s="282"/>
      <c r="G25" s="282">
        <v>1</v>
      </c>
      <c r="H25" s="282"/>
      <c r="I25" s="282"/>
      <c r="J25" s="283">
        <f>$H$10</f>
        <v>0.41666666666666669</v>
      </c>
      <c r="K25" s="283"/>
      <c r="L25" s="283"/>
      <c r="M25" s="283"/>
      <c r="N25" s="284"/>
      <c r="O25" s="278" t="str">
        <f>D16</f>
        <v>SpVgg. Sterkrade 06/07</v>
      </c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36" t="s">
        <v>20</v>
      </c>
      <c r="AF25" s="279" t="str">
        <f>D17</f>
        <v>SC Glück-Auf Sterkrade</v>
      </c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80"/>
      <c r="AW25" s="234"/>
      <c r="AX25" s="236"/>
      <c r="AY25" s="36" t="s">
        <v>19</v>
      </c>
      <c r="AZ25" s="236"/>
      <c r="BA25" s="237"/>
      <c r="BB25" s="234"/>
      <c r="BC25" s="235"/>
      <c r="BE25" s="34"/>
      <c r="BF25" s="28" t="str">
        <f t="shared" ref="BF25:BF44" si="0">IF(ISBLANK(AW25),"0",IF(AW25&gt;AZ25,3,IF(AW25=AZ25,1,0)))</f>
        <v>0</v>
      </c>
      <c r="BG25" s="28" t="s">
        <v>19</v>
      </c>
      <c r="BH25" s="28" t="str">
        <f t="shared" ref="BH25:BH44" si="1">IF(ISBLANK(AZ25),"0",IF(AZ25&gt;AW25,3,IF(AZ25=AW25,1,0)))</f>
        <v>0</v>
      </c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3"/>
      <c r="BW25" s="33"/>
      <c r="BX25" s="33"/>
      <c r="BY25" s="33"/>
      <c r="BZ25" s="33"/>
      <c r="CA25" s="33"/>
      <c r="CB25" s="33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</row>
    <row r="26" spans="2:116" s="19" customFormat="1" ht="18" customHeight="1" thickBot="1">
      <c r="B26" s="269">
        <v>2</v>
      </c>
      <c r="C26" s="270"/>
      <c r="D26" s="270"/>
      <c r="E26" s="270"/>
      <c r="F26" s="270"/>
      <c r="G26" s="270">
        <v>1</v>
      </c>
      <c r="H26" s="270"/>
      <c r="I26" s="270"/>
      <c r="J26" s="274">
        <f t="shared" ref="J26:J44" si="2">J25+$U$10*$X$10+$AL$10</f>
        <v>0.42499999999999999</v>
      </c>
      <c r="K26" s="274"/>
      <c r="L26" s="274"/>
      <c r="M26" s="274"/>
      <c r="N26" s="275"/>
      <c r="O26" s="271" t="str">
        <f>D19</f>
        <v>Sportfreunde Königshardt</v>
      </c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30" t="s">
        <v>20</v>
      </c>
      <c r="AF26" s="272" t="str">
        <f>D18</f>
        <v>TuS Buschhausen 1900</v>
      </c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3"/>
      <c r="AW26" s="238"/>
      <c r="AX26" s="239"/>
      <c r="AY26" s="30" t="s">
        <v>19</v>
      </c>
      <c r="AZ26" s="239"/>
      <c r="BA26" s="244"/>
      <c r="BB26" s="238"/>
      <c r="BC26" s="245"/>
      <c r="BD26" s="31"/>
      <c r="BE26" s="34"/>
      <c r="BF26" s="28" t="str">
        <f t="shared" si="0"/>
        <v>0</v>
      </c>
      <c r="BG26" s="28" t="s">
        <v>19</v>
      </c>
      <c r="BH26" s="28" t="str">
        <f t="shared" si="1"/>
        <v>0</v>
      </c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3"/>
      <c r="BW26" s="33"/>
      <c r="BX26" s="33"/>
      <c r="BY26" s="33"/>
      <c r="BZ26" s="33"/>
      <c r="CA26" s="33"/>
      <c r="CB26" s="33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1"/>
    </row>
    <row r="27" spans="2:116" s="19" customFormat="1" ht="18" customHeight="1">
      <c r="B27" s="281">
        <v>3</v>
      </c>
      <c r="C27" s="282"/>
      <c r="D27" s="282"/>
      <c r="E27" s="282"/>
      <c r="F27" s="282"/>
      <c r="G27" s="282">
        <v>2</v>
      </c>
      <c r="H27" s="282"/>
      <c r="I27" s="282"/>
      <c r="J27" s="287">
        <f t="shared" si="2"/>
        <v>0.43333333333333329</v>
      </c>
      <c r="K27" s="287"/>
      <c r="L27" s="287"/>
      <c r="M27" s="287"/>
      <c r="N27" s="288"/>
      <c r="O27" s="278" t="str">
        <f>AG16</f>
        <v>DJK Arminia Klosterhardt</v>
      </c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36" t="s">
        <v>20</v>
      </c>
      <c r="AF27" s="279" t="str">
        <f>AG17</f>
        <v>SF Sterkrade-Heide 06</v>
      </c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80"/>
      <c r="AW27" s="234"/>
      <c r="AX27" s="236"/>
      <c r="AY27" s="36" t="s">
        <v>19</v>
      </c>
      <c r="AZ27" s="236"/>
      <c r="BA27" s="237"/>
      <c r="BB27" s="234"/>
      <c r="BC27" s="235"/>
      <c r="BD27" s="31"/>
      <c r="BE27" s="34"/>
      <c r="BF27" s="28" t="str">
        <f t="shared" si="0"/>
        <v>0</v>
      </c>
      <c r="BG27" s="28" t="s">
        <v>19</v>
      </c>
      <c r="BH27" s="28" t="str">
        <f t="shared" si="1"/>
        <v>0</v>
      </c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3"/>
      <c r="BW27" s="33"/>
      <c r="BX27" s="33"/>
      <c r="BY27" s="33"/>
      <c r="BZ27" s="33"/>
      <c r="CA27" s="33"/>
      <c r="CB27" s="33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1"/>
    </row>
    <row r="28" spans="2:116" s="19" customFormat="1" ht="18" customHeight="1" thickBot="1">
      <c r="B28" s="269">
        <v>4</v>
      </c>
      <c r="C28" s="270"/>
      <c r="D28" s="270"/>
      <c r="E28" s="270"/>
      <c r="F28" s="270"/>
      <c r="G28" s="270">
        <v>2</v>
      </c>
      <c r="H28" s="270"/>
      <c r="I28" s="270"/>
      <c r="J28" s="274">
        <f t="shared" si="2"/>
        <v>0.4416666666666666</v>
      </c>
      <c r="K28" s="274"/>
      <c r="L28" s="274"/>
      <c r="M28" s="274"/>
      <c r="N28" s="275"/>
      <c r="O28" s="271" t="str">
        <f>AG19</f>
        <v>Ballspielverein Osterfeld</v>
      </c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30" t="s">
        <v>20</v>
      </c>
      <c r="AF28" s="272" t="str">
        <f>AG18</f>
        <v>Sportgemeinschaft Osterfeld</v>
      </c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3"/>
      <c r="AW28" s="238"/>
      <c r="AX28" s="239"/>
      <c r="AY28" s="30" t="s">
        <v>19</v>
      </c>
      <c r="AZ28" s="239"/>
      <c r="BA28" s="244"/>
      <c r="BB28" s="238"/>
      <c r="BC28" s="245"/>
      <c r="BD28" s="31"/>
      <c r="BE28" s="34"/>
      <c r="BF28" s="28" t="str">
        <f t="shared" si="0"/>
        <v>0</v>
      </c>
      <c r="BG28" s="28" t="s">
        <v>19</v>
      </c>
      <c r="BH28" s="28" t="str">
        <f t="shared" si="1"/>
        <v>0</v>
      </c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3"/>
      <c r="BW28" s="33"/>
      <c r="BX28" s="33"/>
      <c r="BY28" s="33"/>
      <c r="BZ28" s="33"/>
      <c r="CA28" s="33"/>
      <c r="CB28" s="33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1"/>
    </row>
    <row r="29" spans="2:116" s="19" customFormat="1" ht="18" customHeight="1">
      <c r="B29" s="281">
        <v>5</v>
      </c>
      <c r="C29" s="282"/>
      <c r="D29" s="282"/>
      <c r="E29" s="282"/>
      <c r="F29" s="282"/>
      <c r="G29" s="282">
        <v>1</v>
      </c>
      <c r="H29" s="282"/>
      <c r="I29" s="282"/>
      <c r="J29" s="287">
        <f t="shared" si="2"/>
        <v>0.4499999999999999</v>
      </c>
      <c r="K29" s="287"/>
      <c r="L29" s="287"/>
      <c r="M29" s="287"/>
      <c r="N29" s="288"/>
      <c r="O29" s="278" t="str">
        <f>D20</f>
        <v>Turnerbund Oberhausen</v>
      </c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36" t="s">
        <v>20</v>
      </c>
      <c r="AF29" s="279" t="str">
        <f>D16</f>
        <v>SpVgg. Sterkrade 06/07</v>
      </c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80"/>
      <c r="AW29" s="234"/>
      <c r="AX29" s="236"/>
      <c r="AY29" s="36" t="s">
        <v>19</v>
      </c>
      <c r="AZ29" s="236"/>
      <c r="BA29" s="237"/>
      <c r="BB29" s="234"/>
      <c r="BC29" s="235"/>
      <c r="BD29" s="31"/>
      <c r="BE29" s="34"/>
      <c r="BF29" s="28" t="str">
        <f t="shared" si="0"/>
        <v>0</v>
      </c>
      <c r="BG29" s="28" t="s">
        <v>19</v>
      </c>
      <c r="BH29" s="28" t="str">
        <f t="shared" si="1"/>
        <v>0</v>
      </c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3"/>
      <c r="BW29" s="33"/>
      <c r="BX29" s="33"/>
      <c r="BY29" s="33"/>
      <c r="BZ29" s="33"/>
      <c r="CA29" s="33"/>
      <c r="CB29" s="33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1"/>
    </row>
    <row r="30" spans="2:116" s="19" customFormat="1" ht="18" customHeight="1" thickBot="1">
      <c r="B30" s="269">
        <v>6</v>
      </c>
      <c r="C30" s="270"/>
      <c r="D30" s="270"/>
      <c r="E30" s="270"/>
      <c r="F30" s="270"/>
      <c r="G30" s="270">
        <v>1</v>
      </c>
      <c r="H30" s="270"/>
      <c r="I30" s="270"/>
      <c r="J30" s="274">
        <f t="shared" si="2"/>
        <v>0.4583333333333332</v>
      </c>
      <c r="K30" s="274"/>
      <c r="L30" s="274"/>
      <c r="M30" s="274"/>
      <c r="N30" s="275"/>
      <c r="O30" s="271" t="str">
        <f>D17</f>
        <v>SC Glück-Auf Sterkrade</v>
      </c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30" t="s">
        <v>20</v>
      </c>
      <c r="AF30" s="272" t="str">
        <f>D19</f>
        <v>Sportfreunde Königshardt</v>
      </c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3"/>
      <c r="AW30" s="238"/>
      <c r="AX30" s="239"/>
      <c r="AY30" s="30" t="s">
        <v>19</v>
      </c>
      <c r="AZ30" s="239"/>
      <c r="BA30" s="244"/>
      <c r="BB30" s="238"/>
      <c r="BC30" s="245"/>
      <c r="BD30" s="31"/>
      <c r="BE30" s="34"/>
      <c r="BF30" s="28" t="str">
        <f t="shared" si="0"/>
        <v>0</v>
      </c>
      <c r="BG30" s="28" t="s">
        <v>19</v>
      </c>
      <c r="BH30" s="28" t="str">
        <f t="shared" si="1"/>
        <v>0</v>
      </c>
      <c r="BI30" s="34"/>
      <c r="BJ30" s="34"/>
      <c r="BK30" s="5"/>
      <c r="BL30" s="5"/>
      <c r="BM30" s="5"/>
      <c r="BN30" s="5"/>
      <c r="BO30" s="5"/>
      <c r="BP30" s="5"/>
      <c r="BQ30" s="5"/>
      <c r="BR30" s="5"/>
      <c r="BS30" s="5"/>
      <c r="BT30" s="34"/>
      <c r="BU30" s="34"/>
      <c r="BV30" s="33"/>
      <c r="BW30" s="33"/>
      <c r="BX30" s="33"/>
      <c r="BY30" s="33"/>
      <c r="BZ30" s="33"/>
      <c r="CA30" s="33"/>
      <c r="CB30" s="33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1"/>
    </row>
    <row r="31" spans="2:116" s="19" customFormat="1" ht="18" customHeight="1">
      <c r="B31" s="281">
        <v>7</v>
      </c>
      <c r="C31" s="282"/>
      <c r="D31" s="282"/>
      <c r="E31" s="282"/>
      <c r="F31" s="282"/>
      <c r="G31" s="282">
        <v>2</v>
      </c>
      <c r="H31" s="282"/>
      <c r="I31" s="282"/>
      <c r="J31" s="287">
        <f t="shared" si="2"/>
        <v>0.46666666666666651</v>
      </c>
      <c r="K31" s="287"/>
      <c r="L31" s="287"/>
      <c r="M31" s="287"/>
      <c r="N31" s="288"/>
      <c r="O31" s="278" t="str">
        <f>AG20</f>
        <v>VFR 08 Oberhausen</v>
      </c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36" t="s">
        <v>20</v>
      </c>
      <c r="AF31" s="279" t="str">
        <f>AG16</f>
        <v>DJK Arminia Klosterhardt</v>
      </c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80"/>
      <c r="AW31" s="234"/>
      <c r="AX31" s="236"/>
      <c r="AY31" s="36" t="s">
        <v>19</v>
      </c>
      <c r="AZ31" s="236"/>
      <c r="BA31" s="237"/>
      <c r="BB31" s="234"/>
      <c r="BC31" s="235"/>
      <c r="BD31" s="35"/>
      <c r="BE31" s="34"/>
      <c r="BF31" s="28" t="str">
        <f t="shared" si="0"/>
        <v>0</v>
      </c>
      <c r="BG31" s="28" t="s">
        <v>19</v>
      </c>
      <c r="BH31" s="28" t="str">
        <f t="shared" si="1"/>
        <v>0</v>
      </c>
      <c r="BI31" s="34"/>
      <c r="BJ31" s="34"/>
      <c r="BK31" s="40"/>
      <c r="BL31" s="40"/>
      <c r="BM31" s="39" t="str">
        <f>$D$19</f>
        <v>Sportfreunde Königshardt</v>
      </c>
      <c r="BN31" s="37">
        <f>SUM($BF$26+$BH$30+$BF$34+$BH$38)</f>
        <v>0</v>
      </c>
      <c r="BO31" s="37">
        <f>SUM($AW$26+$AZ$30+$AW$34+$AZ$38)</f>
        <v>0</v>
      </c>
      <c r="BP31" s="38" t="s">
        <v>19</v>
      </c>
      <c r="BQ31" s="37">
        <f>SUM($AZ$26+$AW$30+$AZ$34+$AW$38)</f>
        <v>0</v>
      </c>
      <c r="BR31" s="37">
        <f>SUM(BO31-BQ31)</f>
        <v>0</v>
      </c>
      <c r="BS31" s="37"/>
      <c r="BT31" s="34"/>
      <c r="BU31" s="34"/>
      <c r="BV31" s="33"/>
      <c r="BW31" s="33"/>
      <c r="BX31" s="33"/>
      <c r="BY31" s="33"/>
      <c r="BZ31" s="33"/>
      <c r="CA31" s="33"/>
      <c r="CB31" s="33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1"/>
    </row>
    <row r="32" spans="2:116" s="19" customFormat="1" ht="18" customHeight="1" thickBot="1">
      <c r="B32" s="269">
        <v>8</v>
      </c>
      <c r="C32" s="270"/>
      <c r="D32" s="270"/>
      <c r="E32" s="270"/>
      <c r="F32" s="270"/>
      <c r="G32" s="270">
        <v>2</v>
      </c>
      <c r="H32" s="270"/>
      <c r="I32" s="270"/>
      <c r="J32" s="274">
        <f t="shared" si="2"/>
        <v>0.47499999999999981</v>
      </c>
      <c r="K32" s="274"/>
      <c r="L32" s="274"/>
      <c r="M32" s="274"/>
      <c r="N32" s="275"/>
      <c r="O32" s="271" t="str">
        <f>AG17</f>
        <v>SF Sterkrade-Heide 06</v>
      </c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30" t="s">
        <v>20</v>
      </c>
      <c r="AF32" s="272" t="str">
        <f>AG19</f>
        <v>Ballspielverein Osterfeld</v>
      </c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3"/>
      <c r="AW32" s="238"/>
      <c r="AX32" s="239"/>
      <c r="AY32" s="30" t="s">
        <v>19</v>
      </c>
      <c r="AZ32" s="239"/>
      <c r="BA32" s="244"/>
      <c r="BB32" s="238"/>
      <c r="BC32" s="245"/>
      <c r="BD32" s="35"/>
      <c r="BE32" s="34"/>
      <c r="BF32" s="28" t="str">
        <f t="shared" si="0"/>
        <v>0</v>
      </c>
      <c r="BG32" s="28" t="s">
        <v>19</v>
      </c>
      <c r="BH32" s="28" t="str">
        <f t="shared" si="1"/>
        <v>0</v>
      </c>
      <c r="BI32" s="34"/>
      <c r="BJ32" s="34"/>
      <c r="BK32" s="40"/>
      <c r="BL32" s="40"/>
      <c r="BM32" s="39" t="str">
        <f>$D$18</f>
        <v>TuS Buschhausen 1900</v>
      </c>
      <c r="BN32" s="37">
        <f>SUM($BH$26+$BF$33+$BF$37+$BH$41)</f>
        <v>0</v>
      </c>
      <c r="BO32" s="37">
        <f>SUM($AZ$26+$AW$33+$AW$37+$AZ$41)</f>
        <v>0</v>
      </c>
      <c r="BP32" s="38" t="s">
        <v>19</v>
      </c>
      <c r="BQ32" s="37">
        <f>SUM($AW$26+$AZ$33+$AZ$37+$AW$41)</f>
        <v>0</v>
      </c>
      <c r="BR32" s="37">
        <f>SUM(BO32-BQ32)</f>
        <v>0</v>
      </c>
      <c r="BS32" s="37"/>
      <c r="BT32" s="34"/>
      <c r="BU32" s="34"/>
      <c r="BV32" s="33"/>
      <c r="BW32" s="33"/>
      <c r="BX32" s="33"/>
      <c r="BY32" s="33"/>
      <c r="BZ32" s="33"/>
      <c r="CA32" s="33"/>
      <c r="CB32" s="33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1"/>
    </row>
    <row r="33" spans="2:116" s="19" customFormat="1" ht="18" customHeight="1">
      <c r="B33" s="281">
        <v>9</v>
      </c>
      <c r="C33" s="282"/>
      <c r="D33" s="282"/>
      <c r="E33" s="282"/>
      <c r="F33" s="282"/>
      <c r="G33" s="282">
        <v>1</v>
      </c>
      <c r="H33" s="282"/>
      <c r="I33" s="282"/>
      <c r="J33" s="287">
        <f t="shared" si="2"/>
        <v>0.48333333333333311</v>
      </c>
      <c r="K33" s="287"/>
      <c r="L33" s="287"/>
      <c r="M33" s="287"/>
      <c r="N33" s="288"/>
      <c r="O33" s="278" t="str">
        <f>D18</f>
        <v>TuS Buschhausen 1900</v>
      </c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36" t="s">
        <v>20</v>
      </c>
      <c r="AF33" s="279" t="str">
        <f>D20</f>
        <v>Turnerbund Oberhausen</v>
      </c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80"/>
      <c r="AW33" s="234"/>
      <c r="AX33" s="236"/>
      <c r="AY33" s="36" t="s">
        <v>19</v>
      </c>
      <c r="AZ33" s="236"/>
      <c r="BA33" s="237"/>
      <c r="BB33" s="234"/>
      <c r="BC33" s="235"/>
      <c r="BD33" s="35"/>
      <c r="BE33" s="34"/>
      <c r="BF33" s="28" t="str">
        <f t="shared" si="0"/>
        <v>0</v>
      </c>
      <c r="BG33" s="28" t="s">
        <v>19</v>
      </c>
      <c r="BH33" s="28" t="str">
        <f t="shared" si="1"/>
        <v>0</v>
      </c>
      <c r="BI33" s="34"/>
      <c r="BJ33" s="34"/>
      <c r="BK33" s="40"/>
      <c r="BL33" s="40"/>
      <c r="BM33" s="39" t="str">
        <f>$D$20</f>
        <v>Turnerbund Oberhausen</v>
      </c>
      <c r="BN33" s="37">
        <f>SUM($BF$29+$BH$33+$BF$38+$BH$42)</f>
        <v>0</v>
      </c>
      <c r="BO33" s="37">
        <f>SUM($AW$29+$AZ$33+$AW$38+$AZ$42)</f>
        <v>0</v>
      </c>
      <c r="BP33" s="38" t="s">
        <v>19</v>
      </c>
      <c r="BQ33" s="37">
        <f>SUM($AZ$29+$AW$33+$AZ$38+$AW$42)</f>
        <v>0</v>
      </c>
      <c r="BR33" s="37">
        <f>SUM(BO33-BQ33)</f>
        <v>0</v>
      </c>
      <c r="BS33" s="37"/>
      <c r="BT33" s="34"/>
      <c r="BU33" s="34"/>
      <c r="BV33" s="33"/>
      <c r="BW33" s="33"/>
      <c r="BX33" s="33"/>
      <c r="BY33" s="33"/>
      <c r="BZ33" s="33"/>
      <c r="CA33" s="33"/>
      <c r="CB33" s="33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1"/>
    </row>
    <row r="34" spans="2:116" s="19" customFormat="1" ht="18" customHeight="1" thickBot="1">
      <c r="B34" s="269">
        <v>10</v>
      </c>
      <c r="C34" s="270"/>
      <c r="D34" s="270"/>
      <c r="E34" s="270"/>
      <c r="F34" s="270"/>
      <c r="G34" s="270">
        <v>1</v>
      </c>
      <c r="H34" s="270"/>
      <c r="I34" s="270"/>
      <c r="J34" s="274">
        <f t="shared" si="2"/>
        <v>0.49166666666666642</v>
      </c>
      <c r="K34" s="274"/>
      <c r="L34" s="274"/>
      <c r="M34" s="274"/>
      <c r="N34" s="275"/>
      <c r="O34" s="271" t="str">
        <f>D19</f>
        <v>Sportfreunde Königshardt</v>
      </c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30" t="s">
        <v>20</v>
      </c>
      <c r="AF34" s="272" t="str">
        <f>D16</f>
        <v>SpVgg. Sterkrade 06/07</v>
      </c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3"/>
      <c r="AW34" s="238"/>
      <c r="AX34" s="239"/>
      <c r="AY34" s="30" t="s">
        <v>19</v>
      </c>
      <c r="AZ34" s="239"/>
      <c r="BA34" s="244"/>
      <c r="BB34" s="238"/>
      <c r="BC34" s="245"/>
      <c r="BD34" s="35"/>
      <c r="BE34" s="34"/>
      <c r="BF34" s="28" t="str">
        <f t="shared" si="0"/>
        <v>0</v>
      </c>
      <c r="BG34" s="28" t="s">
        <v>19</v>
      </c>
      <c r="BH34" s="28" t="str">
        <f t="shared" si="1"/>
        <v>0</v>
      </c>
      <c r="BI34" s="34"/>
      <c r="BJ34" s="34"/>
      <c r="BK34" s="40"/>
      <c r="BL34" s="40"/>
      <c r="BM34" s="39" t="str">
        <f>$D$17</f>
        <v>SC Glück-Auf Sterkrade</v>
      </c>
      <c r="BN34" s="37">
        <f>SUM($BH$25+$BF$30+$BH$37+$BF$42)</f>
        <v>0</v>
      </c>
      <c r="BO34" s="37">
        <f>SUM($AZ$25+$AW$30+$AZ$37+$AW$42)</f>
        <v>0</v>
      </c>
      <c r="BP34" s="38" t="s">
        <v>19</v>
      </c>
      <c r="BQ34" s="37">
        <f>SUM($AW$25+$AZ$30+$AW$37+$AZ$42)</f>
        <v>0</v>
      </c>
      <c r="BR34" s="37">
        <f>SUM(BO34-BQ34)</f>
        <v>0</v>
      </c>
      <c r="BS34" s="37"/>
      <c r="BT34" s="34"/>
      <c r="BU34" s="34"/>
      <c r="BV34" s="33"/>
      <c r="BW34" s="33"/>
      <c r="BX34" s="33"/>
      <c r="BY34" s="33"/>
      <c r="BZ34" s="33"/>
      <c r="CA34" s="33"/>
      <c r="CB34" s="33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1"/>
    </row>
    <row r="35" spans="2:116" s="19" customFormat="1" ht="18" customHeight="1">
      <c r="B35" s="281">
        <v>11</v>
      </c>
      <c r="C35" s="282"/>
      <c r="D35" s="282"/>
      <c r="E35" s="282"/>
      <c r="F35" s="282"/>
      <c r="G35" s="282">
        <v>2</v>
      </c>
      <c r="H35" s="282"/>
      <c r="I35" s="282"/>
      <c r="J35" s="287">
        <f t="shared" si="2"/>
        <v>0.49999999999999972</v>
      </c>
      <c r="K35" s="287"/>
      <c r="L35" s="287"/>
      <c r="M35" s="287"/>
      <c r="N35" s="288"/>
      <c r="O35" s="278" t="str">
        <f>AG18</f>
        <v>Sportgemeinschaft Osterfeld</v>
      </c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36" t="s">
        <v>20</v>
      </c>
      <c r="AF35" s="279" t="str">
        <f>AG20</f>
        <v>VFR 08 Oberhausen</v>
      </c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80"/>
      <c r="AW35" s="234"/>
      <c r="AX35" s="236"/>
      <c r="AY35" s="36" t="s">
        <v>19</v>
      </c>
      <c r="AZ35" s="236"/>
      <c r="BA35" s="237"/>
      <c r="BB35" s="234"/>
      <c r="BC35" s="235"/>
      <c r="BD35" s="35"/>
      <c r="BE35" s="34"/>
      <c r="BF35" s="28" t="str">
        <f t="shared" si="0"/>
        <v>0</v>
      </c>
      <c r="BG35" s="28" t="s">
        <v>19</v>
      </c>
      <c r="BH35" s="28" t="str">
        <f t="shared" si="1"/>
        <v>0</v>
      </c>
      <c r="BI35" s="34"/>
      <c r="BJ35" s="34"/>
      <c r="BK35" s="40"/>
      <c r="BL35" s="40"/>
      <c r="BM35" s="41" t="str">
        <f>$D$16</f>
        <v>SpVgg. Sterkrade 06/07</v>
      </c>
      <c r="BN35" s="37">
        <f>SUM($BF$25+$BH$29+$BH$34+$BF$41)</f>
        <v>0</v>
      </c>
      <c r="BO35" s="37">
        <f>SUM($AW$25+$AZ$29+$AZ$34+$AW$41)</f>
        <v>0</v>
      </c>
      <c r="BP35" s="38" t="s">
        <v>19</v>
      </c>
      <c r="BQ35" s="37">
        <f>SUM($AZ$25+$AW$29+$AW$34+$AZ$41)</f>
        <v>0</v>
      </c>
      <c r="BR35" s="37">
        <f>SUM(BO35-BQ35)</f>
        <v>0</v>
      </c>
      <c r="BS35" s="37"/>
      <c r="BT35" s="34"/>
      <c r="BU35" s="34"/>
      <c r="BV35" s="33"/>
      <c r="BW35" s="33"/>
      <c r="BX35" s="33"/>
      <c r="BY35" s="33"/>
      <c r="BZ35" s="33"/>
      <c r="CA35" s="33"/>
      <c r="CB35" s="33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1"/>
    </row>
    <row r="36" spans="2:116" s="19" customFormat="1" ht="18" customHeight="1" thickBot="1">
      <c r="B36" s="269">
        <v>12</v>
      </c>
      <c r="C36" s="270"/>
      <c r="D36" s="270"/>
      <c r="E36" s="270"/>
      <c r="F36" s="270"/>
      <c r="G36" s="270">
        <v>2</v>
      </c>
      <c r="H36" s="270"/>
      <c r="I36" s="270"/>
      <c r="J36" s="274">
        <f t="shared" si="2"/>
        <v>0.50833333333333308</v>
      </c>
      <c r="K36" s="274"/>
      <c r="L36" s="274"/>
      <c r="M36" s="274"/>
      <c r="N36" s="275"/>
      <c r="O36" s="271" t="str">
        <f>AG19</f>
        <v>Ballspielverein Osterfeld</v>
      </c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30" t="s">
        <v>20</v>
      </c>
      <c r="AF36" s="272" t="str">
        <f>AG16</f>
        <v>DJK Arminia Klosterhardt</v>
      </c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3"/>
      <c r="AW36" s="238"/>
      <c r="AX36" s="239"/>
      <c r="AY36" s="30" t="s">
        <v>19</v>
      </c>
      <c r="AZ36" s="239"/>
      <c r="BA36" s="244"/>
      <c r="BB36" s="238"/>
      <c r="BC36" s="245"/>
      <c r="BD36" s="35"/>
      <c r="BE36" s="34"/>
      <c r="BF36" s="28" t="str">
        <f t="shared" si="0"/>
        <v>0</v>
      </c>
      <c r="BG36" s="28" t="s">
        <v>19</v>
      </c>
      <c r="BH36" s="28" t="str">
        <f t="shared" si="1"/>
        <v>0</v>
      </c>
      <c r="BI36" s="34"/>
      <c r="BJ36" s="34"/>
      <c r="BK36" s="34"/>
      <c r="BL36" s="34"/>
      <c r="BM36" s="34"/>
      <c r="BN36" s="34"/>
      <c r="BO36" s="34"/>
      <c r="BP36" s="34"/>
      <c r="BQ36" s="34"/>
      <c r="BR36" s="37"/>
      <c r="BS36" s="37"/>
      <c r="BT36" s="34"/>
      <c r="BU36" s="34"/>
      <c r="BV36" s="33"/>
      <c r="BW36" s="33"/>
      <c r="BX36" s="33"/>
      <c r="BY36" s="33"/>
      <c r="BZ36" s="33"/>
      <c r="CA36" s="33"/>
      <c r="CB36" s="33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1"/>
    </row>
    <row r="37" spans="2:116" s="19" customFormat="1" ht="18" customHeight="1">
      <c r="B37" s="281">
        <v>13</v>
      </c>
      <c r="C37" s="282"/>
      <c r="D37" s="282"/>
      <c r="E37" s="282"/>
      <c r="F37" s="282"/>
      <c r="G37" s="282">
        <v>1</v>
      </c>
      <c r="H37" s="282"/>
      <c r="I37" s="282"/>
      <c r="J37" s="287">
        <f t="shared" si="2"/>
        <v>0.51666666666666639</v>
      </c>
      <c r="K37" s="287"/>
      <c r="L37" s="287"/>
      <c r="M37" s="287"/>
      <c r="N37" s="288"/>
      <c r="O37" s="278" t="str">
        <f>D18</f>
        <v>TuS Buschhausen 1900</v>
      </c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36" t="s">
        <v>20</v>
      </c>
      <c r="AF37" s="279" t="str">
        <f>D17</f>
        <v>SC Glück-Auf Sterkrade</v>
      </c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80"/>
      <c r="AW37" s="234"/>
      <c r="AX37" s="236"/>
      <c r="AY37" s="36" t="s">
        <v>19</v>
      </c>
      <c r="AZ37" s="236"/>
      <c r="BA37" s="237"/>
      <c r="BB37" s="234"/>
      <c r="BC37" s="235"/>
      <c r="BD37" s="35"/>
      <c r="BE37" s="34"/>
      <c r="BF37" s="28" t="str">
        <f t="shared" si="0"/>
        <v>0</v>
      </c>
      <c r="BG37" s="28" t="s">
        <v>19</v>
      </c>
      <c r="BH37" s="28" t="str">
        <f t="shared" si="1"/>
        <v>0</v>
      </c>
      <c r="BI37" s="34"/>
      <c r="BJ37" s="5"/>
      <c r="BK37" s="5"/>
      <c r="BL37" s="5"/>
      <c r="BM37" s="5"/>
      <c r="BN37" s="5"/>
      <c r="BO37" s="5"/>
      <c r="BP37" s="5"/>
      <c r="BQ37" s="5"/>
      <c r="BR37" s="37"/>
      <c r="BS37" s="37"/>
      <c r="BT37" s="34"/>
      <c r="BU37" s="34"/>
      <c r="BV37" s="33"/>
      <c r="BW37" s="33"/>
      <c r="BX37" s="33"/>
      <c r="BY37" s="33"/>
      <c r="BZ37" s="33"/>
      <c r="CA37" s="33"/>
      <c r="CB37" s="33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1"/>
    </row>
    <row r="38" spans="2:116" s="19" customFormat="1" ht="18" customHeight="1" thickBot="1">
      <c r="B38" s="269">
        <v>14</v>
      </c>
      <c r="C38" s="270"/>
      <c r="D38" s="270"/>
      <c r="E38" s="270"/>
      <c r="F38" s="270"/>
      <c r="G38" s="270">
        <v>1</v>
      </c>
      <c r="H38" s="270"/>
      <c r="I38" s="270"/>
      <c r="J38" s="274">
        <f t="shared" si="2"/>
        <v>0.52499999999999969</v>
      </c>
      <c r="K38" s="274"/>
      <c r="L38" s="274"/>
      <c r="M38" s="274"/>
      <c r="N38" s="275"/>
      <c r="O38" s="271" t="str">
        <f>D20</f>
        <v>Turnerbund Oberhausen</v>
      </c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30" t="s">
        <v>20</v>
      </c>
      <c r="AF38" s="272" t="str">
        <f>D19</f>
        <v>Sportfreunde Königshardt</v>
      </c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3"/>
      <c r="AW38" s="238"/>
      <c r="AX38" s="239"/>
      <c r="AY38" s="30" t="s">
        <v>19</v>
      </c>
      <c r="AZ38" s="239"/>
      <c r="BA38" s="244"/>
      <c r="BB38" s="238"/>
      <c r="BC38" s="245"/>
      <c r="BD38" s="35"/>
      <c r="BE38" s="34"/>
      <c r="BF38" s="28" t="str">
        <f t="shared" si="0"/>
        <v>0</v>
      </c>
      <c r="BG38" s="28" t="s">
        <v>19</v>
      </c>
      <c r="BH38" s="28" t="str">
        <f t="shared" si="1"/>
        <v>0</v>
      </c>
      <c r="BI38" s="34"/>
      <c r="BJ38" s="34"/>
      <c r="BK38" s="40"/>
      <c r="BL38" s="40"/>
      <c r="BM38" s="41" t="str">
        <f>$AG$18</f>
        <v>Sportgemeinschaft Osterfeld</v>
      </c>
      <c r="BN38" s="37">
        <f>SUM($BH$28+$BF$35+$BF$39+$BH$43)</f>
        <v>0</v>
      </c>
      <c r="BO38" s="37">
        <f>SUM($AZ$28+$AW$35+$AW$39+$AZ$43)</f>
        <v>0</v>
      </c>
      <c r="BP38" s="38" t="s">
        <v>19</v>
      </c>
      <c r="BQ38" s="37">
        <f>SUM($AW$28+$AZ$35+$AZ$39+$AW$43)</f>
        <v>0</v>
      </c>
      <c r="BR38" s="37">
        <f>SUM(BO38-BQ38)</f>
        <v>0</v>
      </c>
      <c r="BS38" s="37"/>
      <c r="BT38" s="34"/>
      <c r="BU38" s="34"/>
      <c r="BV38" s="33"/>
      <c r="BW38" s="33"/>
      <c r="BX38" s="33"/>
      <c r="BY38" s="33"/>
      <c r="BZ38" s="33"/>
      <c r="CA38" s="33"/>
      <c r="CB38" s="33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1"/>
    </row>
    <row r="39" spans="2:116" s="19" customFormat="1" ht="18" customHeight="1">
      <c r="B39" s="281">
        <v>15</v>
      </c>
      <c r="C39" s="282"/>
      <c r="D39" s="282"/>
      <c r="E39" s="282"/>
      <c r="F39" s="282"/>
      <c r="G39" s="282">
        <v>2</v>
      </c>
      <c r="H39" s="282"/>
      <c r="I39" s="282"/>
      <c r="J39" s="287">
        <f t="shared" si="2"/>
        <v>0.53333333333333299</v>
      </c>
      <c r="K39" s="287"/>
      <c r="L39" s="287"/>
      <c r="M39" s="287"/>
      <c r="N39" s="288"/>
      <c r="O39" s="278" t="str">
        <f>AG18</f>
        <v>Sportgemeinschaft Osterfeld</v>
      </c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36" t="s">
        <v>20</v>
      </c>
      <c r="AF39" s="279" t="str">
        <f>AG17</f>
        <v>SF Sterkrade-Heide 06</v>
      </c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80"/>
      <c r="AW39" s="234"/>
      <c r="AX39" s="236"/>
      <c r="AY39" s="36" t="s">
        <v>19</v>
      </c>
      <c r="AZ39" s="236"/>
      <c r="BA39" s="237"/>
      <c r="BB39" s="234"/>
      <c r="BC39" s="235"/>
      <c r="BD39" s="35"/>
      <c r="BE39" s="34"/>
      <c r="BF39" s="28" t="str">
        <f t="shared" si="0"/>
        <v>0</v>
      </c>
      <c r="BG39" s="28" t="s">
        <v>19</v>
      </c>
      <c r="BH39" s="28" t="str">
        <f t="shared" si="1"/>
        <v>0</v>
      </c>
      <c r="BI39" s="34"/>
      <c r="BJ39" s="34"/>
      <c r="BK39" s="40"/>
      <c r="BL39" s="40"/>
      <c r="BM39" s="39" t="str">
        <f>$AG$17</f>
        <v>SF Sterkrade-Heide 06</v>
      </c>
      <c r="BN39" s="37">
        <f>SUM($BH$27+$BF$32+$BH$39+$BF$44)</f>
        <v>0</v>
      </c>
      <c r="BO39" s="37">
        <f>SUM($AZ$27+$AW$32+$AZ$39+$AW$44)</f>
        <v>0</v>
      </c>
      <c r="BP39" s="38" t="s">
        <v>19</v>
      </c>
      <c r="BQ39" s="37">
        <f>SUM($AW$27+$AZ$32+$AW$39+$AZ$44)</f>
        <v>0</v>
      </c>
      <c r="BR39" s="37">
        <f>SUM(BO39-BQ39)</f>
        <v>0</v>
      </c>
      <c r="BS39" s="37"/>
      <c r="BT39" s="34"/>
      <c r="BU39" s="34"/>
      <c r="BV39" s="33"/>
      <c r="BW39" s="33"/>
      <c r="BX39" s="33"/>
      <c r="BY39" s="33"/>
      <c r="BZ39" s="33"/>
      <c r="CA39" s="33"/>
      <c r="CB39" s="33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1"/>
    </row>
    <row r="40" spans="2:116" s="19" customFormat="1" ht="18" customHeight="1" thickBot="1">
      <c r="B40" s="269">
        <v>16</v>
      </c>
      <c r="C40" s="270"/>
      <c r="D40" s="270"/>
      <c r="E40" s="270"/>
      <c r="F40" s="270"/>
      <c r="G40" s="270">
        <v>2</v>
      </c>
      <c r="H40" s="270"/>
      <c r="I40" s="270"/>
      <c r="J40" s="274">
        <f t="shared" si="2"/>
        <v>0.5416666666666663</v>
      </c>
      <c r="K40" s="274"/>
      <c r="L40" s="274"/>
      <c r="M40" s="274"/>
      <c r="N40" s="275"/>
      <c r="O40" s="271" t="str">
        <f>AG20</f>
        <v>VFR 08 Oberhausen</v>
      </c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30" t="s">
        <v>20</v>
      </c>
      <c r="AF40" s="272" t="str">
        <f>AG19</f>
        <v>Ballspielverein Osterfeld</v>
      </c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3"/>
      <c r="AW40" s="238"/>
      <c r="AX40" s="239"/>
      <c r="AY40" s="30" t="s">
        <v>19</v>
      </c>
      <c r="AZ40" s="239"/>
      <c r="BA40" s="244"/>
      <c r="BB40" s="238"/>
      <c r="BC40" s="245"/>
      <c r="BD40" s="35"/>
      <c r="BE40" s="34"/>
      <c r="BF40" s="28" t="str">
        <f t="shared" si="0"/>
        <v>0</v>
      </c>
      <c r="BG40" s="28" t="s">
        <v>19</v>
      </c>
      <c r="BH40" s="28" t="str">
        <f t="shared" si="1"/>
        <v>0</v>
      </c>
      <c r="BI40" s="34"/>
      <c r="BJ40" s="34"/>
      <c r="BK40" s="40"/>
      <c r="BL40" s="40"/>
      <c r="BM40" s="39" t="str">
        <f>$AG$20</f>
        <v>VFR 08 Oberhausen</v>
      </c>
      <c r="BN40" s="37">
        <f>SUM($BF$31+$BH$35+$BF$40+$BH$44)</f>
        <v>0</v>
      </c>
      <c r="BO40" s="37">
        <f>SUM($AW$31+$AZ$35+$AW$40+$AZ$44)</f>
        <v>0</v>
      </c>
      <c r="BP40" s="38" t="s">
        <v>19</v>
      </c>
      <c r="BQ40" s="37">
        <f>SUM($AZ$31+$AW$35+$AZ$40+$AW$44)</f>
        <v>0</v>
      </c>
      <c r="BR40" s="37">
        <f>SUM(BO40-BQ40)</f>
        <v>0</v>
      </c>
      <c r="BS40" s="37"/>
      <c r="BT40" s="34"/>
      <c r="BU40" s="34"/>
      <c r="BV40" s="33"/>
      <c r="BW40" s="33"/>
      <c r="BX40" s="33"/>
      <c r="BY40" s="33"/>
      <c r="BZ40" s="33"/>
      <c r="CA40" s="33"/>
      <c r="CB40" s="33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1"/>
    </row>
    <row r="41" spans="2:116" s="19" customFormat="1" ht="18" customHeight="1">
      <c r="B41" s="281">
        <v>17</v>
      </c>
      <c r="C41" s="282"/>
      <c r="D41" s="282"/>
      <c r="E41" s="282"/>
      <c r="F41" s="282"/>
      <c r="G41" s="282">
        <v>1</v>
      </c>
      <c r="H41" s="282"/>
      <c r="I41" s="282"/>
      <c r="J41" s="287">
        <f t="shared" si="2"/>
        <v>0.5499999999999996</v>
      </c>
      <c r="K41" s="287"/>
      <c r="L41" s="287"/>
      <c r="M41" s="287"/>
      <c r="N41" s="288"/>
      <c r="O41" s="278" t="str">
        <f>D16</f>
        <v>SpVgg. Sterkrade 06/07</v>
      </c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36" t="s">
        <v>20</v>
      </c>
      <c r="AF41" s="279" t="str">
        <f>D18</f>
        <v>TuS Buschhausen 1900</v>
      </c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80"/>
      <c r="AW41" s="234"/>
      <c r="AX41" s="236"/>
      <c r="AY41" s="36" t="s">
        <v>19</v>
      </c>
      <c r="AZ41" s="236"/>
      <c r="BA41" s="237"/>
      <c r="BB41" s="234"/>
      <c r="BC41" s="235"/>
      <c r="BD41" s="35"/>
      <c r="BE41" s="34"/>
      <c r="BF41" s="28" t="str">
        <f t="shared" si="0"/>
        <v>0</v>
      </c>
      <c r="BG41" s="28" t="s">
        <v>19</v>
      </c>
      <c r="BH41" s="28" t="str">
        <f t="shared" si="1"/>
        <v>0</v>
      </c>
      <c r="BI41" s="34"/>
      <c r="BJ41" s="34"/>
      <c r="BK41" s="40"/>
      <c r="BL41" s="40"/>
      <c r="BM41" s="39" t="str">
        <f>$AG$16</f>
        <v>DJK Arminia Klosterhardt</v>
      </c>
      <c r="BN41" s="37">
        <f>SUM($BF$27+$BH$31+$BH$36+$BF$43)</f>
        <v>0</v>
      </c>
      <c r="BO41" s="37">
        <f>SUM($AW$27+$AZ$31+$AZ$36+$AW$43)</f>
        <v>0</v>
      </c>
      <c r="BP41" s="38" t="s">
        <v>19</v>
      </c>
      <c r="BQ41" s="37">
        <f>SUM($AZ$27+$AW$31+$AW$36+$AZ$43)</f>
        <v>0</v>
      </c>
      <c r="BR41" s="37">
        <f>SUM(BO41-BQ41)</f>
        <v>0</v>
      </c>
      <c r="BS41" s="37"/>
      <c r="BT41" s="34"/>
      <c r="BU41" s="34"/>
      <c r="BV41" s="33"/>
      <c r="BW41" s="33"/>
      <c r="BX41" s="33"/>
      <c r="BY41" s="33"/>
      <c r="BZ41" s="33"/>
      <c r="CA41" s="33"/>
      <c r="CB41" s="33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1"/>
    </row>
    <row r="42" spans="2:116" s="19" customFormat="1" ht="18" customHeight="1" thickBot="1">
      <c r="B42" s="269">
        <v>18</v>
      </c>
      <c r="C42" s="270"/>
      <c r="D42" s="270"/>
      <c r="E42" s="270"/>
      <c r="F42" s="270"/>
      <c r="G42" s="270">
        <v>1</v>
      </c>
      <c r="H42" s="270"/>
      <c r="I42" s="270"/>
      <c r="J42" s="274">
        <f t="shared" si="2"/>
        <v>0.5583333333333329</v>
      </c>
      <c r="K42" s="274"/>
      <c r="L42" s="274"/>
      <c r="M42" s="274"/>
      <c r="N42" s="275"/>
      <c r="O42" s="271" t="str">
        <f>D17</f>
        <v>SC Glück-Auf Sterkrade</v>
      </c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30" t="s">
        <v>20</v>
      </c>
      <c r="AF42" s="272" t="str">
        <f>D20</f>
        <v>Turnerbund Oberhausen</v>
      </c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3"/>
      <c r="AW42" s="238"/>
      <c r="AX42" s="239"/>
      <c r="AY42" s="30" t="s">
        <v>19</v>
      </c>
      <c r="AZ42" s="239"/>
      <c r="BA42" s="244"/>
      <c r="BB42" s="238"/>
      <c r="BC42" s="245"/>
      <c r="BD42" s="35"/>
      <c r="BE42" s="34"/>
      <c r="BF42" s="28" t="str">
        <f t="shared" si="0"/>
        <v>0</v>
      </c>
      <c r="BG42" s="28" t="s">
        <v>19</v>
      </c>
      <c r="BH42" s="28" t="str">
        <f t="shared" si="1"/>
        <v>0</v>
      </c>
      <c r="BI42" s="34"/>
      <c r="BJ42" s="34"/>
      <c r="BK42" s="40"/>
      <c r="BL42" s="40"/>
      <c r="BM42" s="39" t="str">
        <f>$AG$19</f>
        <v>Ballspielverein Osterfeld</v>
      </c>
      <c r="BN42" s="37">
        <f>SUM($BF$28+$BH$32+$BF$36+$BH$40)</f>
        <v>0</v>
      </c>
      <c r="BO42" s="37">
        <f>SUM($AW$28+$AZ$32+$AW$36+$AZ$40)</f>
        <v>0</v>
      </c>
      <c r="BP42" s="38" t="s">
        <v>19</v>
      </c>
      <c r="BQ42" s="37">
        <f>SUM($AZ$28+$AW$32+$AZ$36+$AW$40)</f>
        <v>0</v>
      </c>
      <c r="BR42" s="37">
        <f>SUM(BO42-BQ42)</f>
        <v>0</v>
      </c>
      <c r="BS42" s="37"/>
      <c r="BT42" s="34"/>
      <c r="BU42" s="34"/>
      <c r="BV42" s="33"/>
      <c r="BW42" s="33"/>
      <c r="BX42" s="33"/>
      <c r="BY42" s="33"/>
      <c r="BZ42" s="33"/>
      <c r="CA42" s="33"/>
      <c r="CB42" s="33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1"/>
    </row>
    <row r="43" spans="2:116" s="19" customFormat="1" ht="18" customHeight="1">
      <c r="B43" s="281">
        <v>19</v>
      </c>
      <c r="C43" s="282"/>
      <c r="D43" s="282"/>
      <c r="E43" s="282"/>
      <c r="F43" s="282"/>
      <c r="G43" s="282">
        <v>2</v>
      </c>
      <c r="H43" s="282"/>
      <c r="I43" s="282"/>
      <c r="J43" s="287">
        <f t="shared" si="2"/>
        <v>0.56666666666666621</v>
      </c>
      <c r="K43" s="287"/>
      <c r="L43" s="287"/>
      <c r="M43" s="287"/>
      <c r="N43" s="288"/>
      <c r="O43" s="278" t="str">
        <f>AG16</f>
        <v>DJK Arminia Klosterhardt</v>
      </c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36" t="s">
        <v>20</v>
      </c>
      <c r="AF43" s="279" t="str">
        <f>AG18</f>
        <v>Sportgemeinschaft Osterfeld</v>
      </c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80"/>
      <c r="AW43" s="234"/>
      <c r="AX43" s="236"/>
      <c r="AY43" s="36" t="s">
        <v>19</v>
      </c>
      <c r="AZ43" s="236"/>
      <c r="BA43" s="237"/>
      <c r="BB43" s="234"/>
      <c r="BC43" s="235"/>
      <c r="BD43" s="35"/>
      <c r="BE43" s="34"/>
      <c r="BF43" s="28" t="str">
        <f t="shared" si="0"/>
        <v>0</v>
      </c>
      <c r="BG43" s="28" t="s">
        <v>19</v>
      </c>
      <c r="BH43" s="28" t="str">
        <f t="shared" si="1"/>
        <v>0</v>
      </c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3"/>
      <c r="BW43" s="33"/>
      <c r="BX43" s="33"/>
      <c r="BY43" s="33"/>
      <c r="BZ43" s="33"/>
      <c r="CA43" s="33"/>
      <c r="CB43" s="33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1"/>
    </row>
    <row r="44" spans="2:116" ht="18" customHeight="1" thickBot="1">
      <c r="B44" s="269">
        <v>20</v>
      </c>
      <c r="C44" s="270"/>
      <c r="D44" s="270"/>
      <c r="E44" s="270"/>
      <c r="F44" s="270"/>
      <c r="G44" s="270">
        <v>2</v>
      </c>
      <c r="H44" s="270"/>
      <c r="I44" s="270"/>
      <c r="J44" s="274">
        <f t="shared" si="2"/>
        <v>0.57499999999999951</v>
      </c>
      <c r="K44" s="274"/>
      <c r="L44" s="274"/>
      <c r="M44" s="274"/>
      <c r="N44" s="275"/>
      <c r="O44" s="271" t="str">
        <f>AG17</f>
        <v>SF Sterkrade-Heide 06</v>
      </c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30" t="s">
        <v>20</v>
      </c>
      <c r="AF44" s="272" t="str">
        <f>AG20</f>
        <v>VFR 08 Oberhausen</v>
      </c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3"/>
      <c r="AW44" s="238"/>
      <c r="AX44" s="239"/>
      <c r="AY44" s="30" t="s">
        <v>19</v>
      </c>
      <c r="AZ44" s="239"/>
      <c r="BA44" s="244"/>
      <c r="BB44" s="238"/>
      <c r="BC44" s="245"/>
      <c r="BD44" s="29"/>
      <c r="BF44" s="28" t="str">
        <f t="shared" si="0"/>
        <v>0</v>
      </c>
      <c r="BG44" s="28" t="s">
        <v>19</v>
      </c>
      <c r="BH44" s="28" t="str">
        <f t="shared" si="1"/>
        <v>0</v>
      </c>
    </row>
    <row r="46" spans="2:116">
      <c r="B46" s="27" t="s">
        <v>27</v>
      </c>
    </row>
    <row r="47" spans="2:116" ht="6" customHeight="1" thickBot="1"/>
    <row r="48" spans="2:116" s="22" customFormat="1" ht="13.5" customHeight="1" thickBot="1">
      <c r="B48" s="230" t="s">
        <v>35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2"/>
      <c r="P48" s="230" t="s">
        <v>24</v>
      </c>
      <c r="Q48" s="231"/>
      <c r="R48" s="232"/>
      <c r="S48" s="230" t="s">
        <v>25</v>
      </c>
      <c r="T48" s="231"/>
      <c r="U48" s="231"/>
      <c r="V48" s="231"/>
      <c r="W48" s="232"/>
      <c r="X48" s="230" t="s">
        <v>26</v>
      </c>
      <c r="Y48" s="231"/>
      <c r="Z48" s="232"/>
      <c r="AA48" s="26"/>
      <c r="AB48" s="26"/>
      <c r="AC48" s="26"/>
      <c r="AD48" s="26"/>
      <c r="AE48" s="230" t="s">
        <v>34</v>
      </c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2"/>
      <c r="AS48" s="230" t="s">
        <v>24</v>
      </c>
      <c r="AT48" s="231"/>
      <c r="AU48" s="232"/>
      <c r="AV48" s="230" t="s">
        <v>25</v>
      </c>
      <c r="AW48" s="231"/>
      <c r="AX48" s="231"/>
      <c r="AY48" s="231"/>
      <c r="AZ48" s="232"/>
      <c r="BA48" s="230" t="s">
        <v>26</v>
      </c>
      <c r="BB48" s="231"/>
      <c r="BC48" s="232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4"/>
      <c r="BW48" s="24"/>
      <c r="BX48" s="24"/>
      <c r="BY48" s="24"/>
      <c r="BZ48" s="24"/>
      <c r="CA48" s="24"/>
      <c r="CB48" s="24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</row>
    <row r="49" spans="1:86">
      <c r="B49" s="294" t="s">
        <v>8</v>
      </c>
      <c r="C49" s="219"/>
      <c r="D49" s="295" t="str">
        <f>BM31</f>
        <v>Sportfreunde Königshardt</v>
      </c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7"/>
      <c r="P49" s="216">
        <f>BN31</f>
        <v>0</v>
      </c>
      <c r="Q49" s="217"/>
      <c r="R49" s="218"/>
      <c r="S49" s="219">
        <f>BO31</f>
        <v>0</v>
      </c>
      <c r="T49" s="219"/>
      <c r="U49" s="21" t="s">
        <v>19</v>
      </c>
      <c r="V49" s="219">
        <f>BQ31</f>
        <v>0</v>
      </c>
      <c r="W49" s="219"/>
      <c r="X49" s="227">
        <f>BR31</f>
        <v>0</v>
      </c>
      <c r="Y49" s="228"/>
      <c r="Z49" s="229"/>
      <c r="AA49" s="19"/>
      <c r="AB49" s="19"/>
      <c r="AC49" s="19"/>
      <c r="AD49" s="19"/>
      <c r="AE49" s="294" t="s">
        <v>8</v>
      </c>
      <c r="AF49" s="219"/>
      <c r="AG49" s="295" t="str">
        <f>BM38</f>
        <v>Sportgemeinschaft Osterfeld</v>
      </c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7"/>
      <c r="AS49" s="216">
        <f>BN38</f>
        <v>0</v>
      </c>
      <c r="AT49" s="217"/>
      <c r="AU49" s="218"/>
      <c r="AV49" s="219">
        <f>BO38</f>
        <v>0</v>
      </c>
      <c r="AW49" s="219"/>
      <c r="AX49" s="21" t="s">
        <v>19</v>
      </c>
      <c r="AY49" s="219">
        <f>BQ38</f>
        <v>0</v>
      </c>
      <c r="AZ49" s="219"/>
      <c r="BA49" s="227">
        <f>BR38</f>
        <v>0</v>
      </c>
      <c r="BB49" s="228"/>
      <c r="BC49" s="229"/>
    </row>
    <row r="50" spans="1:86">
      <c r="B50" s="290" t="s">
        <v>9</v>
      </c>
      <c r="C50" s="220"/>
      <c r="D50" s="291" t="str">
        <f>BM32</f>
        <v>TuS Buschhausen 1900</v>
      </c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3"/>
      <c r="P50" s="224">
        <f>BN32</f>
        <v>0</v>
      </c>
      <c r="Q50" s="225"/>
      <c r="R50" s="226"/>
      <c r="S50" s="220">
        <f>BO32</f>
        <v>0</v>
      </c>
      <c r="T50" s="220"/>
      <c r="U50" s="20" t="s">
        <v>19</v>
      </c>
      <c r="V50" s="220">
        <f>BQ32</f>
        <v>0</v>
      </c>
      <c r="W50" s="220"/>
      <c r="X50" s="221">
        <f>BR32</f>
        <v>0</v>
      </c>
      <c r="Y50" s="222"/>
      <c r="Z50" s="223"/>
      <c r="AA50" s="19"/>
      <c r="AB50" s="19"/>
      <c r="AC50" s="19"/>
      <c r="AD50" s="19"/>
      <c r="AE50" s="290" t="s">
        <v>9</v>
      </c>
      <c r="AF50" s="220"/>
      <c r="AG50" s="291" t="str">
        <f>BM39</f>
        <v>SF Sterkrade-Heide 06</v>
      </c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3"/>
      <c r="AS50" s="224">
        <f>BN39</f>
        <v>0</v>
      </c>
      <c r="AT50" s="225"/>
      <c r="AU50" s="226"/>
      <c r="AV50" s="220">
        <f>BO39</f>
        <v>0</v>
      </c>
      <c r="AW50" s="220"/>
      <c r="AX50" s="20" t="s">
        <v>19</v>
      </c>
      <c r="AY50" s="220">
        <f>BQ39</f>
        <v>0</v>
      </c>
      <c r="AZ50" s="220"/>
      <c r="BA50" s="221">
        <f>BR39</f>
        <v>0</v>
      </c>
      <c r="BB50" s="222"/>
      <c r="BC50" s="223"/>
    </row>
    <row r="51" spans="1:86">
      <c r="B51" s="290" t="s">
        <v>10</v>
      </c>
      <c r="C51" s="220"/>
      <c r="D51" s="291" t="str">
        <f>BM33</f>
        <v>Turnerbund Oberhausen</v>
      </c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3"/>
      <c r="P51" s="224">
        <f>BN33</f>
        <v>0</v>
      </c>
      <c r="Q51" s="225"/>
      <c r="R51" s="226"/>
      <c r="S51" s="220">
        <f>BO33</f>
        <v>0</v>
      </c>
      <c r="T51" s="220"/>
      <c r="U51" s="20" t="s">
        <v>19</v>
      </c>
      <c r="V51" s="220">
        <f>BQ33</f>
        <v>0</v>
      </c>
      <c r="W51" s="220"/>
      <c r="X51" s="221">
        <f>BR33</f>
        <v>0</v>
      </c>
      <c r="Y51" s="222"/>
      <c r="Z51" s="223"/>
      <c r="AA51" s="19"/>
      <c r="AB51" s="19"/>
      <c r="AC51" s="19"/>
      <c r="AD51" s="19"/>
      <c r="AE51" s="290" t="s">
        <v>10</v>
      </c>
      <c r="AF51" s="220"/>
      <c r="AG51" s="291" t="str">
        <f>BM40</f>
        <v>VFR 08 Oberhausen</v>
      </c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3"/>
      <c r="AS51" s="224">
        <f>BN40</f>
        <v>0</v>
      </c>
      <c r="AT51" s="225"/>
      <c r="AU51" s="226"/>
      <c r="AV51" s="220">
        <f>BO40</f>
        <v>0</v>
      </c>
      <c r="AW51" s="220"/>
      <c r="AX51" s="20" t="s">
        <v>19</v>
      </c>
      <c r="AY51" s="220">
        <f>BQ40</f>
        <v>0</v>
      </c>
      <c r="AZ51" s="220"/>
      <c r="BA51" s="221">
        <f>BR40</f>
        <v>0</v>
      </c>
      <c r="BB51" s="222"/>
      <c r="BC51" s="223"/>
    </row>
    <row r="52" spans="1:86">
      <c r="B52" s="290" t="s">
        <v>11</v>
      </c>
      <c r="C52" s="220"/>
      <c r="D52" s="291" t="str">
        <f>BM34</f>
        <v>SC Glück-Auf Sterkrade</v>
      </c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3"/>
      <c r="P52" s="224">
        <f>BN34</f>
        <v>0</v>
      </c>
      <c r="Q52" s="225"/>
      <c r="R52" s="226"/>
      <c r="S52" s="220">
        <f>BO34</f>
        <v>0</v>
      </c>
      <c r="T52" s="220"/>
      <c r="U52" s="20" t="s">
        <v>19</v>
      </c>
      <c r="V52" s="220">
        <f>BQ34</f>
        <v>0</v>
      </c>
      <c r="W52" s="220"/>
      <c r="X52" s="221">
        <f>BR34</f>
        <v>0</v>
      </c>
      <c r="Y52" s="222"/>
      <c r="Z52" s="223"/>
      <c r="AA52" s="19"/>
      <c r="AB52" s="19"/>
      <c r="AC52" s="19"/>
      <c r="AD52" s="19"/>
      <c r="AE52" s="290" t="s">
        <v>11</v>
      </c>
      <c r="AF52" s="220"/>
      <c r="AG52" s="291" t="str">
        <f>BM41</f>
        <v>DJK Arminia Klosterhardt</v>
      </c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3"/>
      <c r="AS52" s="224">
        <f>BN41</f>
        <v>0</v>
      </c>
      <c r="AT52" s="225"/>
      <c r="AU52" s="226"/>
      <c r="AV52" s="220">
        <f>BO41</f>
        <v>0</v>
      </c>
      <c r="AW52" s="220"/>
      <c r="AX52" s="20" t="s">
        <v>19</v>
      </c>
      <c r="AY52" s="220">
        <f>BQ41</f>
        <v>0</v>
      </c>
      <c r="AZ52" s="220"/>
      <c r="BA52" s="221">
        <f>BR41</f>
        <v>0</v>
      </c>
      <c r="BB52" s="222"/>
      <c r="BC52" s="223"/>
    </row>
    <row r="53" spans="1:86" ht="13.5" thickBot="1">
      <c r="B53" s="214" t="s">
        <v>33</v>
      </c>
      <c r="C53" s="215"/>
      <c r="D53" s="300" t="str">
        <f>BM35</f>
        <v>SpVgg. Sterkrade 06/07</v>
      </c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2"/>
      <c r="P53" s="211">
        <f>BN35</f>
        <v>0</v>
      </c>
      <c r="Q53" s="212"/>
      <c r="R53" s="213"/>
      <c r="S53" s="209">
        <f>BO35</f>
        <v>0</v>
      </c>
      <c r="T53" s="209"/>
      <c r="U53" s="18" t="s">
        <v>19</v>
      </c>
      <c r="V53" s="209">
        <f>BQ35</f>
        <v>0</v>
      </c>
      <c r="W53" s="209"/>
      <c r="X53" s="303">
        <f>BR35</f>
        <v>0</v>
      </c>
      <c r="Y53" s="304"/>
      <c r="Z53" s="305"/>
      <c r="AA53" s="19"/>
      <c r="AB53" s="19"/>
      <c r="AC53" s="19"/>
      <c r="AD53" s="19"/>
      <c r="AE53" s="214" t="s">
        <v>33</v>
      </c>
      <c r="AF53" s="215"/>
      <c r="AG53" s="300" t="str">
        <f>BM42</f>
        <v>Ballspielverein Osterfeld</v>
      </c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2"/>
      <c r="AS53" s="211">
        <f>BN42</f>
        <v>0</v>
      </c>
      <c r="AT53" s="212"/>
      <c r="AU53" s="213"/>
      <c r="AV53" s="209">
        <f>BO42</f>
        <v>0</v>
      </c>
      <c r="AW53" s="209"/>
      <c r="AX53" s="18" t="s">
        <v>19</v>
      </c>
      <c r="AY53" s="209">
        <f>BQ42</f>
        <v>0</v>
      </c>
      <c r="AZ53" s="209"/>
      <c r="BA53" s="303">
        <f>BR42</f>
        <v>0</v>
      </c>
      <c r="BB53" s="304"/>
      <c r="BC53" s="305"/>
    </row>
    <row r="56" spans="1:86" ht="33"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</row>
    <row r="57" spans="1:86" ht="27"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</row>
    <row r="58" spans="1:86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86">
      <c r="B59" s="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86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86" ht="15.75">
      <c r="A61" s="13"/>
      <c r="B61" s="14"/>
      <c r="C61" s="14"/>
      <c r="D61" s="14"/>
      <c r="E61" s="14"/>
      <c r="F61" s="14"/>
      <c r="G61" s="16"/>
      <c r="H61" s="298"/>
      <c r="I61" s="298"/>
      <c r="J61" s="298"/>
      <c r="K61" s="298"/>
      <c r="L61" s="298"/>
      <c r="M61" s="15"/>
      <c r="N61" s="14"/>
      <c r="O61" s="14"/>
      <c r="P61" s="14"/>
      <c r="Q61" s="14"/>
      <c r="R61" s="14"/>
      <c r="S61" s="14"/>
      <c r="T61" s="16"/>
      <c r="U61" s="289"/>
      <c r="V61" s="289"/>
      <c r="W61" s="17"/>
      <c r="X61" s="210"/>
      <c r="Y61" s="210"/>
      <c r="Z61" s="210"/>
      <c r="AA61" s="210"/>
      <c r="AB61" s="210"/>
      <c r="AC61" s="15"/>
      <c r="AD61" s="14"/>
      <c r="AE61" s="14"/>
      <c r="AF61" s="14"/>
      <c r="AG61" s="14"/>
      <c r="AH61" s="14"/>
      <c r="AI61" s="14"/>
      <c r="AJ61" s="14"/>
      <c r="AK61" s="16"/>
      <c r="AL61" s="210"/>
      <c r="AM61" s="210"/>
      <c r="AN61" s="210"/>
      <c r="AO61" s="210"/>
      <c r="AP61" s="210"/>
      <c r="AQ61" s="15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3"/>
    </row>
    <row r="62" spans="1:86" ht="6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86" ht="3.7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Z63" s="5"/>
      <c r="CA63" s="5"/>
      <c r="CB63" s="5"/>
      <c r="CC63" s="11"/>
      <c r="CD63" s="11"/>
      <c r="CE63" s="11"/>
      <c r="CF63" s="11"/>
      <c r="CG63" s="11"/>
      <c r="CH63" s="11"/>
    </row>
    <row r="64" spans="1:86" ht="20.100000000000001" customHeight="1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Z64" s="5"/>
      <c r="CA64" s="5"/>
      <c r="CB64" s="12"/>
      <c r="CC64" s="11"/>
      <c r="CD64" s="11"/>
      <c r="CE64" s="11"/>
      <c r="CF64" s="11"/>
      <c r="CG64" s="11"/>
      <c r="CH64" s="11"/>
    </row>
    <row r="65" spans="2:116" ht="18" customHeight="1">
      <c r="B65" s="201"/>
      <c r="C65" s="201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10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0"/>
      <c r="AX65" s="200"/>
      <c r="AY65" s="200"/>
      <c r="AZ65" s="200"/>
      <c r="BA65" s="200"/>
      <c r="BB65" s="201"/>
      <c r="BC65" s="201"/>
      <c r="BZ65" s="5"/>
      <c r="CA65" s="5"/>
      <c r="CB65" s="12"/>
      <c r="CC65" s="11"/>
      <c r="CD65" s="11"/>
      <c r="CE65" s="11"/>
      <c r="CF65" s="11"/>
      <c r="CG65" s="11"/>
      <c r="CH65" s="1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</row>
    <row r="66" spans="2:116" ht="12" customHeight="1">
      <c r="B66" s="201"/>
      <c r="C66" s="201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9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0"/>
      <c r="AX66" s="200"/>
      <c r="AY66" s="200"/>
      <c r="AZ66" s="200"/>
      <c r="BA66" s="200"/>
      <c r="BB66" s="201"/>
      <c r="BC66" s="20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</row>
    <row r="67" spans="2:116" ht="3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</row>
    <row r="68" spans="2:116" ht="20.100000000000001" customHeight="1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</row>
    <row r="69" spans="2:116" ht="18" customHeight="1">
      <c r="B69" s="201"/>
      <c r="C69" s="201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10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0"/>
      <c r="AX69" s="200"/>
      <c r="AY69" s="200"/>
      <c r="AZ69" s="200"/>
      <c r="BA69" s="200"/>
      <c r="BB69" s="201"/>
      <c r="BC69" s="20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2:116" ht="12" customHeight="1">
      <c r="B70" s="201"/>
      <c r="C70" s="201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9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0"/>
      <c r="AX70" s="200"/>
      <c r="AY70" s="200"/>
      <c r="AZ70" s="200"/>
      <c r="BA70" s="200"/>
      <c r="BB70" s="201"/>
      <c r="BC70" s="20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</row>
    <row r="71" spans="2:116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2:116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2:116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2:116">
      <c r="B74" s="8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2:116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2:116" ht="25.5" customHeight="1">
      <c r="B76" s="6"/>
      <c r="C76" s="6"/>
      <c r="D76" s="6"/>
      <c r="E76" s="6"/>
      <c r="F76" s="6"/>
      <c r="G76" s="6"/>
      <c r="H76" s="6"/>
      <c r="I76" s="199"/>
      <c r="J76" s="199"/>
      <c r="K76" s="199"/>
      <c r="L76" s="7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6"/>
      <c r="AX76" s="6"/>
      <c r="AY76" s="6"/>
      <c r="AZ76" s="6"/>
      <c r="BA76" s="6"/>
      <c r="BB76" s="6"/>
      <c r="BC76" s="6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2:116" ht="25.5" customHeight="1">
      <c r="B77" s="6"/>
      <c r="C77" s="6"/>
      <c r="D77" s="6"/>
      <c r="E77" s="6"/>
      <c r="F77" s="6"/>
      <c r="G77" s="6"/>
      <c r="H77" s="6"/>
      <c r="I77" s="199"/>
      <c r="J77" s="199"/>
      <c r="K77" s="199"/>
      <c r="L77" s="7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6"/>
      <c r="AX77" s="6"/>
      <c r="AY77" s="6"/>
      <c r="AZ77" s="6"/>
      <c r="BA77" s="6"/>
      <c r="BB77" s="6"/>
      <c r="BC77" s="6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2:116" ht="25.5" customHeight="1">
      <c r="B78" s="6"/>
      <c r="C78" s="6"/>
      <c r="D78" s="6"/>
      <c r="E78" s="6"/>
      <c r="F78" s="6"/>
      <c r="G78" s="6"/>
      <c r="H78" s="6"/>
      <c r="I78" s="199"/>
      <c r="J78" s="199"/>
      <c r="K78" s="199"/>
      <c r="L78" s="7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6"/>
      <c r="AX78" s="6"/>
      <c r="AY78" s="6"/>
      <c r="AZ78" s="6"/>
      <c r="BA78" s="6"/>
      <c r="BB78" s="6"/>
      <c r="BC78" s="6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</row>
    <row r="79" spans="2:116" ht="25.5" customHeight="1">
      <c r="B79" s="6"/>
      <c r="C79" s="6"/>
      <c r="D79" s="6"/>
      <c r="E79" s="6"/>
      <c r="F79" s="6"/>
      <c r="G79" s="6"/>
      <c r="H79" s="6"/>
      <c r="I79" s="199"/>
      <c r="J79" s="199"/>
      <c r="K79" s="199"/>
      <c r="L79" s="7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6"/>
      <c r="AX79" s="6"/>
      <c r="AY79" s="6"/>
      <c r="AZ79" s="6"/>
      <c r="BA79" s="6"/>
      <c r="BB79" s="6"/>
      <c r="BC79" s="6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</row>
    <row r="80" spans="2:116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2:5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2:5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2:5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</sheetData>
  <mergeCells count="342">
    <mergeCell ref="AY52:AZ52"/>
    <mergeCell ref="BA52:BC52"/>
    <mergeCell ref="A4:AP4"/>
    <mergeCell ref="B56:BC56"/>
    <mergeCell ref="V53:W53"/>
    <mergeCell ref="X53:Z53"/>
    <mergeCell ref="V51:W51"/>
    <mergeCell ref="X51:Z51"/>
    <mergeCell ref="P49:R49"/>
    <mergeCell ref="B51:C51"/>
    <mergeCell ref="AE49:AF49"/>
    <mergeCell ref="AG49:AR49"/>
    <mergeCell ref="AE50:AF50"/>
    <mergeCell ref="AG50:AR50"/>
    <mergeCell ref="AZ44:BA44"/>
    <mergeCell ref="BB44:BC44"/>
    <mergeCell ref="B48:O48"/>
    <mergeCell ref="P48:R48"/>
    <mergeCell ref="S48:W48"/>
    <mergeCell ref="X48:Z48"/>
    <mergeCell ref="D44:F44"/>
    <mergeCell ref="G44:I44"/>
    <mergeCell ref="J44:N44"/>
    <mergeCell ref="O44:AD44"/>
    <mergeCell ref="D51:O51"/>
    <mergeCell ref="P51:R51"/>
    <mergeCell ref="S51:T51"/>
    <mergeCell ref="X52:Z52"/>
    <mergeCell ref="B52:C52"/>
    <mergeCell ref="D52:O52"/>
    <mergeCell ref="AS52:AU52"/>
    <mergeCell ref="AV52:AW52"/>
    <mergeCell ref="AE51:AF51"/>
    <mergeCell ref="AG51:AR51"/>
    <mergeCell ref="AE52:AF52"/>
    <mergeCell ref="AG52:AR52"/>
    <mergeCell ref="AS51:AU51"/>
    <mergeCell ref="AV51:AW51"/>
    <mergeCell ref="U61:V6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S49:T49"/>
    <mergeCell ref="H61:L61"/>
    <mergeCell ref="V49:W49"/>
    <mergeCell ref="P52:R52"/>
    <mergeCell ref="S52:T52"/>
    <mergeCell ref="V52:W52"/>
    <mergeCell ref="B57:BC57"/>
    <mergeCell ref="B53:C53"/>
    <mergeCell ref="D53:O53"/>
    <mergeCell ref="P53:R53"/>
    <mergeCell ref="S53:T53"/>
    <mergeCell ref="AY53:AZ53"/>
    <mergeCell ref="BA53:BC53"/>
    <mergeCell ref="AG53:AR53"/>
    <mergeCell ref="AF44:AV44"/>
    <mergeCell ref="AW44:AX44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J37:N37"/>
    <mergeCell ref="O37:AD37"/>
    <mergeCell ref="AF37:AV37"/>
    <mergeCell ref="AW37:AX37"/>
    <mergeCell ref="AZ37:BA37"/>
    <mergeCell ref="BB37:BC37"/>
    <mergeCell ref="D36:F36"/>
    <mergeCell ref="G36:I36"/>
    <mergeCell ref="J36:N36"/>
    <mergeCell ref="O36:AD36"/>
    <mergeCell ref="AF36:AV36"/>
    <mergeCell ref="AW36:AX36"/>
    <mergeCell ref="J35:N35"/>
    <mergeCell ref="O35:AD35"/>
    <mergeCell ref="AF35:AV35"/>
    <mergeCell ref="AW35:AX35"/>
    <mergeCell ref="AZ35:BA35"/>
    <mergeCell ref="BB35:BC35"/>
    <mergeCell ref="D34:F34"/>
    <mergeCell ref="G34:I34"/>
    <mergeCell ref="J34:N34"/>
    <mergeCell ref="O34:AD34"/>
    <mergeCell ref="AF34:AV34"/>
    <mergeCell ref="AW34:AX34"/>
    <mergeCell ref="J33:N33"/>
    <mergeCell ref="O33:AD33"/>
    <mergeCell ref="AF33:AV33"/>
    <mergeCell ref="AW33:AX33"/>
    <mergeCell ref="AZ33:BA33"/>
    <mergeCell ref="BB33:BC33"/>
    <mergeCell ref="D32:F32"/>
    <mergeCell ref="G32:I32"/>
    <mergeCell ref="J32:N32"/>
    <mergeCell ref="O32:AD32"/>
    <mergeCell ref="AF32:AV32"/>
    <mergeCell ref="AW32:AX32"/>
    <mergeCell ref="D33:F33"/>
    <mergeCell ref="G33:I33"/>
    <mergeCell ref="J31:N31"/>
    <mergeCell ref="O31:AD31"/>
    <mergeCell ref="AF31:AV31"/>
    <mergeCell ref="AW31:AX31"/>
    <mergeCell ref="AZ31:BA31"/>
    <mergeCell ref="BB31:BC31"/>
    <mergeCell ref="J30:N30"/>
    <mergeCell ref="O30:AD30"/>
    <mergeCell ref="AF30:AV30"/>
    <mergeCell ref="AW30:AX30"/>
    <mergeCell ref="AZ30:BA30"/>
    <mergeCell ref="BB30:BC30"/>
    <mergeCell ref="D27:F27"/>
    <mergeCell ref="G27:I27"/>
    <mergeCell ref="O27:AD27"/>
    <mergeCell ref="AF27:AV27"/>
    <mergeCell ref="AW27:AX27"/>
    <mergeCell ref="AZ27:BA27"/>
    <mergeCell ref="D26:F26"/>
    <mergeCell ref="G26:I26"/>
    <mergeCell ref="J29:N29"/>
    <mergeCell ref="O29:AD29"/>
    <mergeCell ref="AF29:AV29"/>
    <mergeCell ref="AW29:AX29"/>
    <mergeCell ref="AZ29:BA29"/>
    <mergeCell ref="J27:N27"/>
    <mergeCell ref="D28:F28"/>
    <mergeCell ref="G28:I28"/>
    <mergeCell ref="J28:N28"/>
    <mergeCell ref="O28:AD28"/>
    <mergeCell ref="AF28:AV28"/>
    <mergeCell ref="AW28:AX28"/>
    <mergeCell ref="AZ28:BA28"/>
    <mergeCell ref="D29:F29"/>
    <mergeCell ref="G29:I29"/>
    <mergeCell ref="D31:F31"/>
    <mergeCell ref="G31:I31"/>
    <mergeCell ref="D30:F30"/>
    <mergeCell ref="G30:I30"/>
    <mergeCell ref="B39:C39"/>
    <mergeCell ref="B40:C40"/>
    <mergeCell ref="B41:C41"/>
    <mergeCell ref="B42:C42"/>
    <mergeCell ref="B43:C43"/>
    <mergeCell ref="D35:F35"/>
    <mergeCell ref="G35:I35"/>
    <mergeCell ref="D37:F37"/>
    <mergeCell ref="G37:I37"/>
    <mergeCell ref="D39:F39"/>
    <mergeCell ref="G39:I39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6:C26"/>
    <mergeCell ref="O26:AD26"/>
    <mergeCell ref="AF26:AV26"/>
    <mergeCell ref="J26:N26"/>
    <mergeCell ref="D17:X17"/>
    <mergeCell ref="D18:X18"/>
    <mergeCell ref="AE20:AF20"/>
    <mergeCell ref="AE17:AF17"/>
    <mergeCell ref="AE18:AF18"/>
    <mergeCell ref="O25:AD25"/>
    <mergeCell ref="J24:N24"/>
    <mergeCell ref="D24:F24"/>
    <mergeCell ref="G24:I24"/>
    <mergeCell ref="O24:AV24"/>
    <mergeCell ref="AF25:AV25"/>
    <mergeCell ref="B25:C25"/>
    <mergeCell ref="D25:F25"/>
    <mergeCell ref="G25:I25"/>
    <mergeCell ref="J25:N25"/>
    <mergeCell ref="B24:C24"/>
    <mergeCell ref="B20:C20"/>
    <mergeCell ref="D20:X20"/>
    <mergeCell ref="AE19:AF19"/>
    <mergeCell ref="B16:C16"/>
    <mergeCell ref="AE16:AF16"/>
    <mergeCell ref="Y16:Z16"/>
    <mergeCell ref="Y20:Z20"/>
    <mergeCell ref="B17:C17"/>
    <mergeCell ref="B18:C18"/>
    <mergeCell ref="B19:C19"/>
    <mergeCell ref="D19:X19"/>
    <mergeCell ref="Y17:Z17"/>
    <mergeCell ref="Y18:Z18"/>
    <mergeCell ref="Y19:Z19"/>
    <mergeCell ref="D16:X16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U10:V10"/>
    <mergeCell ref="BB16:BC16"/>
    <mergeCell ref="BB18:BC18"/>
    <mergeCell ref="AG19:BA19"/>
    <mergeCell ref="BB19:BC19"/>
    <mergeCell ref="BB17:BC17"/>
    <mergeCell ref="AG18:BA18"/>
    <mergeCell ref="AG17:BA17"/>
    <mergeCell ref="AG16:BA16"/>
    <mergeCell ref="BB20:BC20"/>
    <mergeCell ref="AE48:AR48"/>
    <mergeCell ref="AS48:AU48"/>
    <mergeCell ref="AV48:AZ48"/>
    <mergeCell ref="BA48:BC48"/>
    <mergeCell ref="AG20:BA20"/>
    <mergeCell ref="BB25:BC25"/>
    <mergeCell ref="AW25:AX25"/>
    <mergeCell ref="AZ25:BA25"/>
    <mergeCell ref="AW26:AX26"/>
    <mergeCell ref="BB24:BC24"/>
    <mergeCell ref="AW24:BA24"/>
    <mergeCell ref="AZ26:BA26"/>
    <mergeCell ref="BB26:BC26"/>
    <mergeCell ref="BB29:BC29"/>
    <mergeCell ref="BB27:BC27"/>
    <mergeCell ref="BB28:BC28"/>
    <mergeCell ref="AZ32:BA32"/>
    <mergeCell ref="BB32:BC32"/>
    <mergeCell ref="AZ34:BA34"/>
    <mergeCell ref="BB34:BC34"/>
    <mergeCell ref="AZ36:BA36"/>
    <mergeCell ref="BB36:BC36"/>
    <mergeCell ref="AZ38:BA38"/>
    <mergeCell ref="BB38:BC38"/>
    <mergeCell ref="BB64:BC64"/>
    <mergeCell ref="BB68:BC68"/>
    <mergeCell ref="AZ65:BA66"/>
    <mergeCell ref="BB65:BC66"/>
    <mergeCell ref="AW65:AX66"/>
    <mergeCell ref="D64:N64"/>
    <mergeCell ref="D68:N68"/>
    <mergeCell ref="D65:N66"/>
    <mergeCell ref="B68:C68"/>
    <mergeCell ref="B65:C66"/>
    <mergeCell ref="B64:C64"/>
    <mergeCell ref="O64:AV64"/>
    <mergeCell ref="AF65:AV65"/>
    <mergeCell ref="O66:AD66"/>
    <mergeCell ref="AF66:AV66"/>
    <mergeCell ref="A2:AP3"/>
    <mergeCell ref="I78:K78"/>
    <mergeCell ref="AW69:AX70"/>
    <mergeCell ref="O68:AV68"/>
    <mergeCell ref="O65:AD65"/>
    <mergeCell ref="AW68:BA68"/>
    <mergeCell ref="B69:C70"/>
    <mergeCell ref="AY69:AY70"/>
    <mergeCell ref="AW64:BA64"/>
    <mergeCell ref="AV53:AW53"/>
    <mergeCell ref="X61:AB61"/>
    <mergeCell ref="AL61:AP61"/>
    <mergeCell ref="AS53:AU53"/>
    <mergeCell ref="AE53:AF53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I79:K79"/>
    <mergeCell ref="AY65:AY66"/>
    <mergeCell ref="AZ69:BA70"/>
    <mergeCell ref="BB69:BC70"/>
    <mergeCell ref="M78:AV78"/>
    <mergeCell ref="M79:AV79"/>
    <mergeCell ref="D69:N70"/>
    <mergeCell ref="AF69:AV69"/>
    <mergeCell ref="M76:AV76"/>
    <mergeCell ref="M77:AV77"/>
    <mergeCell ref="I76:K76"/>
    <mergeCell ref="O70:AD70"/>
    <mergeCell ref="AF70:AV70"/>
    <mergeCell ref="O69:AD69"/>
    <mergeCell ref="I77:K77"/>
  </mergeCells>
  <pageMargins left="0.39370078740157483" right="0.39370078740157483" top="0.39370078740157483" bottom="0.39370078740157483" header="0" footer="0"/>
  <pageSetup paperSize="9" orientation="portrait" r:id="rId1"/>
  <headerFooter alignWithMargins="0">
    <oddFooter xml:space="preserve">&amp;C                                  &amp;F&amp;R&amp;P von &amp;N </oddFooter>
  </headerFooter>
  <drawing r:id="rId2"/>
  <legacyDrawing r:id="rId3"/>
  <controls>
    <control shapeId="2050" r:id="rId4" name="CommandButton2"/>
    <control shapeId="2049" r:id="rId5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DL80"/>
  <sheetViews>
    <sheetView topLeftCell="A2" zoomScale="112" zoomScaleNormal="70" workbookViewId="0">
      <selection activeCell="BM12" sqref="BM12"/>
    </sheetView>
  </sheetViews>
  <sheetFormatPr baseColWidth="10" defaultColWidth="1.7109375" defaultRowHeight="12.75"/>
  <cols>
    <col min="1" max="55" width="1.7109375" style="58" customWidth="1"/>
    <col min="56" max="56" width="1.7109375" style="59" customWidth="1"/>
    <col min="57" max="57" width="1.7109375" style="62" customWidth="1"/>
    <col min="58" max="58" width="2.85546875" style="62" customWidth="1"/>
    <col min="59" max="59" width="2.140625" style="62" customWidth="1"/>
    <col min="60" max="60" width="2.85546875" style="62" customWidth="1"/>
    <col min="61" max="64" width="1.7109375" style="62" customWidth="1"/>
    <col min="65" max="65" width="21.28515625" style="62" customWidth="1"/>
    <col min="66" max="66" width="2.28515625" style="62" customWidth="1"/>
    <col min="67" max="67" width="3.140625" style="62" customWidth="1"/>
    <col min="68" max="68" width="1.7109375" style="62" customWidth="1"/>
    <col min="69" max="69" width="2.28515625" style="62" customWidth="1"/>
    <col min="70" max="70" width="2.5703125" style="62" customWidth="1"/>
    <col min="71" max="73" width="1.7109375" style="62" customWidth="1"/>
    <col min="74" max="80" width="1.7109375" style="63" customWidth="1"/>
    <col min="81" max="115" width="1.7109375" style="60" customWidth="1"/>
    <col min="116" max="116" width="1.7109375" style="59" customWidth="1"/>
    <col min="117" max="16384" width="1.7109375" style="58"/>
  </cols>
  <sheetData>
    <row r="1" spans="1:115" ht="7.5" customHeight="1">
      <c r="A1" s="117"/>
      <c r="B1" s="117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</row>
    <row r="2" spans="1:115" ht="33">
      <c r="A2" s="116"/>
      <c r="B2" s="116"/>
      <c r="C2" s="206" t="s">
        <v>42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112"/>
      <c r="AT2" s="112"/>
      <c r="AU2" s="112"/>
      <c r="AV2" s="52"/>
      <c r="AW2" s="52"/>
      <c r="AX2" s="52"/>
      <c r="AY2" s="52"/>
      <c r="AZ2" s="52"/>
      <c r="BA2" s="52"/>
      <c r="BB2" s="52"/>
      <c r="BC2" s="52"/>
      <c r="BD2" s="52"/>
    </row>
    <row r="3" spans="1:115" s="93" customFormat="1" ht="27">
      <c r="A3" s="115"/>
      <c r="B3" s="115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1"/>
      <c r="AT3" s="1"/>
      <c r="AU3" s="1"/>
      <c r="AV3" s="52"/>
      <c r="AW3" s="52"/>
      <c r="AX3" s="52"/>
      <c r="AY3" s="52"/>
      <c r="AZ3" s="52"/>
      <c r="BA3" s="52"/>
      <c r="BB3" s="52"/>
      <c r="BC3" s="52"/>
      <c r="BD3" s="52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6"/>
      <c r="BW3" s="96"/>
      <c r="BX3" s="96"/>
      <c r="BY3" s="96"/>
      <c r="BZ3" s="96"/>
      <c r="CA3" s="96"/>
      <c r="CB3" s="96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</row>
    <row r="4" spans="1:115" s="66" customFormat="1" ht="15.75">
      <c r="A4" s="114"/>
      <c r="B4" s="114"/>
      <c r="C4" s="306" t="s">
        <v>70</v>
      </c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1"/>
      <c r="AT4" s="1"/>
      <c r="AU4" s="1"/>
      <c r="AV4" s="52"/>
      <c r="AW4" s="52"/>
      <c r="AX4" s="52"/>
      <c r="AY4" s="52"/>
      <c r="AZ4" s="52"/>
      <c r="BA4" s="52"/>
      <c r="BB4" s="52"/>
      <c r="BC4" s="52"/>
      <c r="BD4" s="52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2"/>
      <c r="BW4" s="92"/>
      <c r="BX4" s="92"/>
      <c r="BY4" s="92"/>
      <c r="BZ4" s="92"/>
      <c r="CA4" s="92"/>
      <c r="CB4" s="92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</row>
    <row r="5" spans="1:115" s="66" customFormat="1" ht="6" customHeight="1">
      <c r="A5" s="113"/>
      <c r="B5" s="1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"/>
      <c r="AT5" s="1"/>
      <c r="AU5" s="1"/>
      <c r="AV5" s="52"/>
      <c r="AW5" s="52"/>
      <c r="AX5" s="52"/>
      <c r="AY5" s="52"/>
      <c r="AZ5" s="52"/>
      <c r="BA5" s="52"/>
      <c r="BB5" s="52"/>
      <c r="BC5" s="52"/>
      <c r="BD5" s="52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2"/>
      <c r="BW5" s="92"/>
      <c r="BX5" s="92"/>
      <c r="BY5" s="92"/>
      <c r="BZ5" s="92"/>
      <c r="CA5" s="92"/>
      <c r="CB5" s="92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</row>
    <row r="6" spans="1:115" s="66" customFormat="1" ht="15.75">
      <c r="A6" s="113"/>
      <c r="B6" s="1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53" t="s">
        <v>0</v>
      </c>
      <c r="O6" s="254" t="s">
        <v>32</v>
      </c>
      <c r="P6" s="254"/>
      <c r="Q6" s="254"/>
      <c r="R6" s="254"/>
      <c r="S6" s="254"/>
      <c r="T6" s="254"/>
      <c r="U6" s="254"/>
      <c r="V6" s="254"/>
      <c r="W6" s="13" t="s">
        <v>1</v>
      </c>
      <c r="X6" s="13"/>
      <c r="Y6" s="13"/>
      <c r="Z6" s="13"/>
      <c r="AA6" s="255">
        <v>43120</v>
      </c>
      <c r="AB6" s="255"/>
      <c r="AC6" s="255"/>
      <c r="AD6" s="255"/>
      <c r="AE6" s="255"/>
      <c r="AF6" s="255"/>
      <c r="AG6" s="255"/>
      <c r="AH6" s="255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"/>
      <c r="AT6" s="1"/>
      <c r="AU6" s="1"/>
      <c r="AV6" s="52"/>
      <c r="AW6" s="52"/>
      <c r="AX6" s="52"/>
      <c r="AY6" s="52"/>
      <c r="AZ6" s="52"/>
      <c r="BA6" s="52"/>
      <c r="BB6" s="52"/>
      <c r="BC6" s="52"/>
      <c r="BD6" s="52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2"/>
      <c r="BW6" s="92"/>
      <c r="BX6" s="92"/>
      <c r="BY6" s="92"/>
      <c r="BZ6" s="92"/>
      <c r="CA6" s="92"/>
      <c r="CB6" s="92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</row>
    <row r="7" spans="1:115" s="66" customFormat="1" ht="6" customHeight="1">
      <c r="A7" s="113"/>
      <c r="B7" s="1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"/>
      <c r="AT7" s="1"/>
      <c r="AU7" s="1"/>
      <c r="AV7" s="52"/>
      <c r="AW7" s="52"/>
      <c r="AX7" s="52"/>
      <c r="AY7" s="52"/>
      <c r="AZ7" s="52"/>
      <c r="BA7" s="52"/>
      <c r="BB7" s="52"/>
      <c r="BC7" s="52"/>
      <c r="BD7" s="52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2"/>
      <c r="BW7" s="92"/>
      <c r="BX7" s="92"/>
      <c r="BY7" s="92"/>
      <c r="BZ7" s="92"/>
      <c r="CA7" s="92"/>
      <c r="CB7" s="92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</row>
    <row r="8" spans="1:115" s="66" customFormat="1" ht="15">
      <c r="A8" s="113"/>
      <c r="B8" s="98"/>
      <c r="C8" s="13"/>
      <c r="D8" s="260" t="s">
        <v>41</v>
      </c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13"/>
      <c r="AQ8" s="13"/>
      <c r="AR8" s="13"/>
      <c r="AS8" s="1"/>
      <c r="AT8" s="1"/>
      <c r="AU8" s="1"/>
      <c r="AV8" s="52"/>
      <c r="AW8" s="52"/>
      <c r="AX8" s="52"/>
      <c r="AY8" s="52"/>
      <c r="AZ8" s="52"/>
      <c r="BA8" s="52"/>
      <c r="BB8" s="52"/>
      <c r="BC8" s="52"/>
      <c r="BD8" s="52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2"/>
      <c r="BW8" s="92"/>
      <c r="BX8" s="92"/>
      <c r="BY8" s="92"/>
      <c r="BZ8" s="92"/>
      <c r="CA8" s="92"/>
      <c r="CB8" s="92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</row>
    <row r="9" spans="1:115" s="66" customFormat="1" ht="6" customHeight="1">
      <c r="A9" s="113"/>
      <c r="B9" s="1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2"/>
      <c r="BW9" s="92"/>
      <c r="BX9" s="92"/>
      <c r="BY9" s="92"/>
      <c r="BZ9" s="92"/>
      <c r="CA9" s="92"/>
      <c r="CB9" s="92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</row>
    <row r="10" spans="1:115" s="66" customFormat="1" ht="15.75">
      <c r="A10" s="113"/>
      <c r="B10" s="113"/>
      <c r="C10" s="48"/>
      <c r="D10" s="48"/>
      <c r="E10" s="48"/>
      <c r="F10" s="48"/>
      <c r="G10" s="48"/>
      <c r="H10" s="48"/>
      <c r="I10" s="50" t="s">
        <v>2</v>
      </c>
      <c r="J10" s="262">
        <v>0.59375</v>
      </c>
      <c r="K10" s="262"/>
      <c r="L10" s="262"/>
      <c r="M10" s="262"/>
      <c r="N10" s="262"/>
      <c r="O10" s="49" t="s">
        <v>3</v>
      </c>
      <c r="P10" s="48"/>
      <c r="Q10" s="48"/>
      <c r="R10" s="48"/>
      <c r="S10" s="48"/>
      <c r="T10" s="48"/>
      <c r="U10" s="48"/>
      <c r="V10" s="50" t="s">
        <v>4</v>
      </c>
      <c r="W10" s="263">
        <v>1</v>
      </c>
      <c r="X10" s="263"/>
      <c r="Y10" s="97" t="s">
        <v>29</v>
      </c>
      <c r="Z10" s="261">
        <v>6.9444444444444441E-3</v>
      </c>
      <c r="AA10" s="261"/>
      <c r="AB10" s="261"/>
      <c r="AC10" s="261"/>
      <c r="AD10" s="261"/>
      <c r="AE10" s="49" t="s">
        <v>5</v>
      </c>
      <c r="AF10" s="48"/>
      <c r="AG10" s="48"/>
      <c r="AH10" s="48"/>
      <c r="AI10" s="48"/>
      <c r="AJ10" s="48"/>
      <c r="AK10" s="48"/>
      <c r="AL10" s="48"/>
      <c r="AM10" s="50" t="s">
        <v>6</v>
      </c>
      <c r="AN10" s="261">
        <v>1.3888888888888889E-3</v>
      </c>
      <c r="AO10" s="261"/>
      <c r="AP10" s="261"/>
      <c r="AQ10" s="261"/>
      <c r="AR10" s="261"/>
      <c r="AS10" s="49" t="s">
        <v>5</v>
      </c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2"/>
      <c r="BW10" s="92"/>
      <c r="BX10" s="92"/>
      <c r="BY10" s="92"/>
      <c r="BZ10" s="92"/>
      <c r="CA10" s="92"/>
      <c r="CB10" s="92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</row>
    <row r="11" spans="1:115" ht="9" customHeight="1"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</row>
    <row r="12" spans="1:115" ht="6" customHeight="1"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</row>
    <row r="13" spans="1:115">
      <c r="B13" s="64" t="s">
        <v>7</v>
      </c>
    </row>
    <row r="14" spans="1:115" ht="6" customHeight="1" thickBot="1"/>
    <row r="15" spans="1:115" ht="16.5" thickBot="1">
      <c r="B15" s="400" t="s">
        <v>44</v>
      </c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2"/>
      <c r="Z15" s="403"/>
      <c r="AE15" s="400" t="s">
        <v>43</v>
      </c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2"/>
      <c r="BC15" s="403"/>
    </row>
    <row r="16" spans="1:115" ht="15">
      <c r="B16" s="404" t="s">
        <v>8</v>
      </c>
      <c r="C16" s="405"/>
      <c r="D16" s="268" t="s">
        <v>45</v>
      </c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406"/>
      <c r="Z16" s="407"/>
      <c r="AE16" s="404" t="s">
        <v>8</v>
      </c>
      <c r="AF16" s="405"/>
      <c r="AG16" s="268" t="s">
        <v>68</v>
      </c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406"/>
      <c r="BC16" s="407"/>
    </row>
    <row r="17" spans="2:116" ht="15">
      <c r="B17" s="390" t="s">
        <v>9</v>
      </c>
      <c r="C17" s="391"/>
      <c r="D17" s="392" t="s">
        <v>75</v>
      </c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3"/>
      <c r="Z17" s="394"/>
      <c r="AE17" s="390" t="s">
        <v>9</v>
      </c>
      <c r="AF17" s="391"/>
      <c r="AG17" s="392" t="s">
        <v>77</v>
      </c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3"/>
      <c r="BC17" s="394"/>
    </row>
    <row r="18" spans="2:116" ht="15">
      <c r="B18" s="390" t="s">
        <v>10</v>
      </c>
      <c r="C18" s="391"/>
      <c r="D18" s="392" t="s">
        <v>47</v>
      </c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3"/>
      <c r="Z18" s="394"/>
      <c r="AE18" s="390" t="s">
        <v>10</v>
      </c>
      <c r="AF18" s="391"/>
      <c r="AG18" s="392" t="s">
        <v>78</v>
      </c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3"/>
      <c r="BC18" s="394"/>
    </row>
    <row r="19" spans="2:116" ht="15">
      <c r="B19" s="390" t="s">
        <v>11</v>
      </c>
      <c r="C19" s="391"/>
      <c r="D19" s="392" t="s">
        <v>76</v>
      </c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3"/>
      <c r="Z19" s="394"/>
      <c r="AE19" s="390" t="s">
        <v>11</v>
      </c>
      <c r="AF19" s="391"/>
      <c r="AG19" s="392" t="s">
        <v>89</v>
      </c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392"/>
      <c r="BB19" s="393"/>
      <c r="BC19" s="394"/>
    </row>
    <row r="20" spans="2:116" ht="15.75" thickBot="1">
      <c r="B20" s="395" t="s">
        <v>33</v>
      </c>
      <c r="C20" s="396"/>
      <c r="D20" s="397" t="s">
        <v>40</v>
      </c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8"/>
      <c r="Z20" s="399"/>
      <c r="AE20" s="395" t="s">
        <v>33</v>
      </c>
      <c r="AF20" s="396"/>
      <c r="AG20" s="397" t="s">
        <v>79</v>
      </c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8"/>
      <c r="BC20" s="399"/>
    </row>
    <row r="22" spans="2:116">
      <c r="B22" s="64" t="s">
        <v>23</v>
      </c>
    </row>
    <row r="23" spans="2:116" ht="6" customHeight="1" thickBot="1"/>
    <row r="24" spans="2:116" s="71" customFormat="1" ht="16.5" customHeight="1" thickBot="1">
      <c r="B24" s="382" t="s">
        <v>14</v>
      </c>
      <c r="C24" s="383"/>
      <c r="D24" s="384"/>
      <c r="E24" s="345"/>
      <c r="F24" s="385"/>
      <c r="G24" s="384" t="s">
        <v>15</v>
      </c>
      <c r="H24" s="345"/>
      <c r="I24" s="385"/>
      <c r="J24" s="384" t="s">
        <v>17</v>
      </c>
      <c r="K24" s="345"/>
      <c r="L24" s="345"/>
      <c r="M24" s="345"/>
      <c r="N24" s="385"/>
      <c r="O24" s="384" t="s">
        <v>18</v>
      </c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85"/>
      <c r="AW24" s="384" t="s">
        <v>21</v>
      </c>
      <c r="AX24" s="345"/>
      <c r="AY24" s="345"/>
      <c r="AZ24" s="345"/>
      <c r="BA24" s="385"/>
      <c r="BB24" s="386"/>
      <c r="BC24" s="387"/>
      <c r="BD24" s="79"/>
      <c r="BE24" s="67"/>
      <c r="BF24" s="89" t="s">
        <v>28</v>
      </c>
      <c r="BG24" s="88"/>
      <c r="BH24" s="88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81"/>
      <c r="BW24" s="81"/>
      <c r="BX24" s="81"/>
      <c r="BY24" s="81"/>
      <c r="BZ24" s="81"/>
      <c r="CA24" s="81"/>
      <c r="CB24" s="81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79"/>
    </row>
    <row r="25" spans="2:116" s="79" customFormat="1" ht="18" customHeight="1">
      <c r="B25" s="370">
        <v>21</v>
      </c>
      <c r="C25" s="371"/>
      <c r="D25" s="372"/>
      <c r="E25" s="372"/>
      <c r="F25" s="372"/>
      <c r="G25" s="371" t="s">
        <v>16</v>
      </c>
      <c r="H25" s="371"/>
      <c r="I25" s="371"/>
      <c r="J25" s="388">
        <f>$J$10</f>
        <v>0.59375</v>
      </c>
      <c r="K25" s="388"/>
      <c r="L25" s="388"/>
      <c r="M25" s="388"/>
      <c r="N25" s="389"/>
      <c r="O25" s="375" t="str">
        <f>D16</f>
        <v>DJK Arminia Lirich 1920</v>
      </c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99" t="s">
        <v>20</v>
      </c>
      <c r="AF25" s="376" t="str">
        <f>D17</f>
        <v>Blau-Weiß Oberhausen</v>
      </c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7"/>
      <c r="AW25" s="378"/>
      <c r="AX25" s="379"/>
      <c r="AY25" s="99" t="s">
        <v>19</v>
      </c>
      <c r="AZ25" s="379"/>
      <c r="BA25" s="380"/>
      <c r="BB25" s="378"/>
      <c r="BC25" s="381"/>
      <c r="BE25" s="67"/>
      <c r="BF25" s="77" t="str">
        <f t="shared" ref="BF25:BF44" si="0">IF(ISBLANK(AW25),"0",IF(AW25&gt;AZ25,3,IF(AW25=AZ25,1,0)))</f>
        <v>0</v>
      </c>
      <c r="BG25" s="77" t="s">
        <v>19</v>
      </c>
      <c r="BH25" s="77" t="str">
        <f t="shared" ref="BH25:BH44" si="1">IF(ISBLANK(AZ25),"0",IF(AZ25&gt;AW25,3,IF(AZ25=AW25,1,0)))</f>
        <v>0</v>
      </c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81"/>
      <c r="BW25" s="81"/>
      <c r="BX25" s="81"/>
      <c r="BY25" s="81"/>
      <c r="BZ25" s="81"/>
      <c r="CA25" s="81"/>
      <c r="CB25" s="81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</row>
    <row r="26" spans="2:116" s="71" customFormat="1" ht="18" customHeight="1" thickBot="1">
      <c r="B26" s="358">
        <v>22</v>
      </c>
      <c r="C26" s="359"/>
      <c r="D26" s="360"/>
      <c r="E26" s="360"/>
      <c r="F26" s="360"/>
      <c r="G26" s="359">
        <v>3</v>
      </c>
      <c r="H26" s="359"/>
      <c r="I26" s="359"/>
      <c r="J26" s="361">
        <f t="shared" ref="J26:J44" si="2">J25+$W$10*$Z$10+$AN$10</f>
        <v>0.6020833333333333</v>
      </c>
      <c r="K26" s="361"/>
      <c r="L26" s="361"/>
      <c r="M26" s="361"/>
      <c r="N26" s="362"/>
      <c r="O26" s="363" t="str">
        <f>D19</f>
        <v>Schwarz-Weiß Alstaden</v>
      </c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100" t="s">
        <v>20</v>
      </c>
      <c r="AF26" s="364" t="str">
        <f>D18</f>
        <v>BKV Oberhausen</v>
      </c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5"/>
      <c r="AW26" s="366"/>
      <c r="AX26" s="367"/>
      <c r="AY26" s="100" t="s">
        <v>19</v>
      </c>
      <c r="AZ26" s="367"/>
      <c r="BA26" s="368"/>
      <c r="BB26" s="366"/>
      <c r="BC26" s="369"/>
      <c r="BD26" s="79"/>
      <c r="BE26" s="67"/>
      <c r="BF26" s="77" t="str">
        <f t="shared" si="0"/>
        <v>0</v>
      </c>
      <c r="BG26" s="77" t="s">
        <v>19</v>
      </c>
      <c r="BH26" s="77" t="str">
        <f t="shared" si="1"/>
        <v>0</v>
      </c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81"/>
      <c r="BW26" s="81"/>
      <c r="BX26" s="81"/>
      <c r="BY26" s="81"/>
      <c r="BZ26" s="81"/>
      <c r="CA26" s="81"/>
      <c r="CB26" s="81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79"/>
    </row>
    <row r="27" spans="2:116" s="71" customFormat="1" ht="18" customHeight="1">
      <c r="B27" s="370">
        <v>23</v>
      </c>
      <c r="C27" s="371"/>
      <c r="D27" s="372"/>
      <c r="E27" s="372"/>
      <c r="F27" s="372"/>
      <c r="G27" s="371">
        <v>4</v>
      </c>
      <c r="H27" s="371"/>
      <c r="I27" s="371"/>
      <c r="J27" s="373">
        <f t="shared" si="2"/>
        <v>0.61041666666666661</v>
      </c>
      <c r="K27" s="373"/>
      <c r="L27" s="373"/>
      <c r="M27" s="373"/>
      <c r="N27" s="374"/>
      <c r="O27" s="375" t="str">
        <f>AG16</f>
        <v>SpVgg. Sterkrade-Nord 1920/25</v>
      </c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99" t="s">
        <v>20</v>
      </c>
      <c r="AF27" s="376" t="str">
        <f>AG17</f>
        <v>Grün-Weiß Holten</v>
      </c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7"/>
      <c r="AW27" s="378"/>
      <c r="AX27" s="379"/>
      <c r="AY27" s="99" t="s">
        <v>19</v>
      </c>
      <c r="AZ27" s="379"/>
      <c r="BA27" s="380"/>
      <c r="BB27" s="378"/>
      <c r="BC27" s="381"/>
      <c r="BD27" s="79"/>
      <c r="BE27" s="67"/>
      <c r="BF27" s="77" t="str">
        <f t="shared" si="0"/>
        <v>0</v>
      </c>
      <c r="BG27" s="77" t="s">
        <v>19</v>
      </c>
      <c r="BH27" s="77" t="str">
        <f t="shared" si="1"/>
        <v>0</v>
      </c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81"/>
      <c r="BW27" s="81"/>
      <c r="BX27" s="81"/>
      <c r="BY27" s="81"/>
      <c r="BZ27" s="81"/>
      <c r="CA27" s="81"/>
      <c r="CB27" s="81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79"/>
    </row>
    <row r="28" spans="2:116" s="71" customFormat="1" ht="18" customHeight="1" thickBot="1">
      <c r="B28" s="358">
        <v>24</v>
      </c>
      <c r="C28" s="359"/>
      <c r="D28" s="360"/>
      <c r="E28" s="360"/>
      <c r="F28" s="360"/>
      <c r="G28" s="359">
        <v>4</v>
      </c>
      <c r="H28" s="359"/>
      <c r="I28" s="359"/>
      <c r="J28" s="361">
        <f t="shared" si="2"/>
        <v>0.61874999999999991</v>
      </c>
      <c r="K28" s="361"/>
      <c r="L28" s="361"/>
      <c r="M28" s="361"/>
      <c r="N28" s="362"/>
      <c r="O28" s="363" t="str">
        <f>AG19</f>
        <v>SR.Kreis Oberh/Bott.</v>
      </c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100" t="s">
        <v>20</v>
      </c>
      <c r="AF28" s="364" t="str">
        <f>AG18</f>
        <v>PSV Oberhausen</v>
      </c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5"/>
      <c r="AW28" s="366"/>
      <c r="AX28" s="367"/>
      <c r="AY28" s="100" t="s">
        <v>19</v>
      </c>
      <c r="AZ28" s="367"/>
      <c r="BA28" s="368"/>
      <c r="BB28" s="366"/>
      <c r="BC28" s="369"/>
      <c r="BD28" s="79"/>
      <c r="BE28" s="67"/>
      <c r="BF28" s="77" t="str">
        <f t="shared" si="0"/>
        <v>0</v>
      </c>
      <c r="BG28" s="77" t="s">
        <v>19</v>
      </c>
      <c r="BH28" s="77" t="str">
        <f t="shared" si="1"/>
        <v>0</v>
      </c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81"/>
      <c r="BW28" s="81"/>
      <c r="BX28" s="81"/>
      <c r="BY28" s="81"/>
      <c r="BZ28" s="81"/>
      <c r="CA28" s="81"/>
      <c r="CB28" s="81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79"/>
    </row>
    <row r="29" spans="2:116" s="71" customFormat="1" ht="18" customHeight="1">
      <c r="B29" s="370">
        <v>25</v>
      </c>
      <c r="C29" s="371"/>
      <c r="D29" s="372"/>
      <c r="E29" s="372"/>
      <c r="F29" s="372"/>
      <c r="G29" s="371">
        <v>3</v>
      </c>
      <c r="H29" s="371"/>
      <c r="I29" s="371"/>
      <c r="J29" s="373">
        <f t="shared" si="2"/>
        <v>0.62708333333333321</v>
      </c>
      <c r="K29" s="373"/>
      <c r="L29" s="373"/>
      <c r="M29" s="373"/>
      <c r="N29" s="374"/>
      <c r="O29" s="375" t="str">
        <f>D20</f>
        <v>SC 1920 Oberhausen</v>
      </c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99" t="s">
        <v>20</v>
      </c>
      <c r="AF29" s="376" t="str">
        <f>D16</f>
        <v>DJK Arminia Lirich 1920</v>
      </c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7"/>
      <c r="AW29" s="378"/>
      <c r="AX29" s="379"/>
      <c r="AY29" s="99" t="s">
        <v>19</v>
      </c>
      <c r="AZ29" s="379"/>
      <c r="BA29" s="380"/>
      <c r="BB29" s="378"/>
      <c r="BC29" s="381"/>
      <c r="BD29" s="79"/>
      <c r="BE29" s="67"/>
      <c r="BF29" s="77" t="str">
        <f t="shared" si="0"/>
        <v>0</v>
      </c>
      <c r="BG29" s="77" t="s">
        <v>19</v>
      </c>
      <c r="BH29" s="77" t="str">
        <f t="shared" si="1"/>
        <v>0</v>
      </c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81"/>
      <c r="BW29" s="81"/>
      <c r="BX29" s="81"/>
      <c r="BY29" s="81"/>
      <c r="BZ29" s="81"/>
      <c r="CA29" s="81"/>
      <c r="CB29" s="81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79"/>
    </row>
    <row r="30" spans="2:116" s="71" customFormat="1" ht="18" customHeight="1" thickBot="1">
      <c r="B30" s="358">
        <v>26</v>
      </c>
      <c r="C30" s="359"/>
      <c r="D30" s="360"/>
      <c r="E30" s="360"/>
      <c r="F30" s="360"/>
      <c r="G30" s="359">
        <v>3</v>
      </c>
      <c r="H30" s="359"/>
      <c r="I30" s="359"/>
      <c r="J30" s="361">
        <f t="shared" si="2"/>
        <v>0.63541666666666652</v>
      </c>
      <c r="K30" s="361"/>
      <c r="L30" s="361"/>
      <c r="M30" s="361"/>
      <c r="N30" s="362"/>
      <c r="O30" s="363" t="str">
        <f>D17</f>
        <v>Blau-Weiß Oberhausen</v>
      </c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100" t="s">
        <v>20</v>
      </c>
      <c r="AF30" s="364" t="str">
        <f>D19</f>
        <v>Schwarz-Weiß Alstaden</v>
      </c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5"/>
      <c r="AW30" s="366"/>
      <c r="AX30" s="367"/>
      <c r="AY30" s="100" t="s">
        <v>19</v>
      </c>
      <c r="AZ30" s="367"/>
      <c r="BA30" s="368"/>
      <c r="BB30" s="366"/>
      <c r="BC30" s="369"/>
      <c r="BD30" s="79"/>
      <c r="BE30" s="67"/>
      <c r="BF30" s="77" t="str">
        <f t="shared" si="0"/>
        <v>0</v>
      </c>
      <c r="BG30" s="77" t="s">
        <v>19</v>
      </c>
      <c r="BH30" s="77" t="str">
        <f t="shared" si="1"/>
        <v>0</v>
      </c>
      <c r="BI30" s="67"/>
      <c r="BJ30" s="67"/>
      <c r="BK30" s="62"/>
      <c r="BL30" s="62"/>
      <c r="BM30" s="62"/>
      <c r="BN30" s="62"/>
      <c r="BO30" s="62"/>
      <c r="BP30" s="62"/>
      <c r="BQ30" s="62"/>
      <c r="BR30" s="62"/>
      <c r="BS30" s="62"/>
      <c r="BT30" s="67"/>
      <c r="BU30" s="67"/>
      <c r="BV30" s="81"/>
      <c r="BW30" s="81"/>
      <c r="BX30" s="81"/>
      <c r="BY30" s="81"/>
      <c r="BZ30" s="81"/>
      <c r="CA30" s="81"/>
      <c r="CB30" s="81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79"/>
    </row>
    <row r="31" spans="2:116" s="71" customFormat="1" ht="18" customHeight="1">
      <c r="B31" s="370">
        <v>27</v>
      </c>
      <c r="C31" s="371"/>
      <c r="D31" s="372"/>
      <c r="E31" s="372"/>
      <c r="F31" s="372"/>
      <c r="G31" s="371">
        <v>4</v>
      </c>
      <c r="H31" s="371"/>
      <c r="I31" s="371"/>
      <c r="J31" s="373">
        <f t="shared" si="2"/>
        <v>0.64374999999999982</v>
      </c>
      <c r="K31" s="373"/>
      <c r="L31" s="373"/>
      <c r="M31" s="373"/>
      <c r="N31" s="374"/>
      <c r="O31" s="375" t="str">
        <f>AG20</f>
        <v>SV Sarajevo OB</v>
      </c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99" t="s">
        <v>20</v>
      </c>
      <c r="AF31" s="376" t="str">
        <f>AG16</f>
        <v>SpVgg. Sterkrade-Nord 1920/25</v>
      </c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7"/>
      <c r="AW31" s="378"/>
      <c r="AX31" s="379"/>
      <c r="AY31" s="99" t="s">
        <v>19</v>
      </c>
      <c r="AZ31" s="379"/>
      <c r="BA31" s="380"/>
      <c r="BB31" s="378"/>
      <c r="BC31" s="381"/>
      <c r="BD31" s="86"/>
      <c r="BE31" s="67"/>
      <c r="BF31" s="77" t="str">
        <f t="shared" si="0"/>
        <v>0</v>
      </c>
      <c r="BG31" s="77" t="s">
        <v>19</v>
      </c>
      <c r="BH31" s="77" t="str">
        <f t="shared" si="1"/>
        <v>0</v>
      </c>
      <c r="BI31" s="67"/>
      <c r="BJ31" s="67"/>
      <c r="BK31" s="85"/>
      <c r="BL31" s="85"/>
      <c r="BM31" s="87" t="str">
        <f>$D$16</f>
        <v>DJK Arminia Lirich 1920</v>
      </c>
      <c r="BN31" s="82">
        <f>SUM($BF$25+$BH$29+$BH$34+$BF$41)</f>
        <v>0</v>
      </c>
      <c r="BO31" s="82">
        <f>SUM($AW$25+$AZ$29+$AZ$34+$AW$41)</f>
        <v>0</v>
      </c>
      <c r="BP31" s="83" t="s">
        <v>19</v>
      </c>
      <c r="BQ31" s="82">
        <f>SUM($AZ$25+$AW$29+$AW$34+$AZ$41)</f>
        <v>0</v>
      </c>
      <c r="BR31" s="82">
        <f>SUM(BO31-BQ31)</f>
        <v>0</v>
      </c>
      <c r="BS31" s="82"/>
      <c r="BT31" s="67"/>
      <c r="BU31" s="67"/>
      <c r="BV31" s="81"/>
      <c r="BW31" s="81"/>
      <c r="BX31" s="81"/>
      <c r="BY31" s="81"/>
      <c r="BZ31" s="81"/>
      <c r="CA31" s="81"/>
      <c r="CB31" s="81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79"/>
    </row>
    <row r="32" spans="2:116" s="71" customFormat="1" ht="18" customHeight="1" thickBot="1">
      <c r="B32" s="358">
        <v>28</v>
      </c>
      <c r="C32" s="359"/>
      <c r="D32" s="360"/>
      <c r="E32" s="360"/>
      <c r="F32" s="360"/>
      <c r="G32" s="359">
        <v>4</v>
      </c>
      <c r="H32" s="359"/>
      <c r="I32" s="359"/>
      <c r="J32" s="361">
        <f t="shared" si="2"/>
        <v>0.65208333333333313</v>
      </c>
      <c r="K32" s="361"/>
      <c r="L32" s="361"/>
      <c r="M32" s="361"/>
      <c r="N32" s="362"/>
      <c r="O32" s="363" t="str">
        <f>AG17</f>
        <v>Grün-Weiß Holten</v>
      </c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100" t="s">
        <v>20</v>
      </c>
      <c r="AF32" s="364" t="str">
        <f>AG19</f>
        <v>SR.Kreis Oberh/Bott.</v>
      </c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5"/>
      <c r="AW32" s="366"/>
      <c r="AX32" s="367"/>
      <c r="AY32" s="100" t="s">
        <v>19</v>
      </c>
      <c r="AZ32" s="367"/>
      <c r="BA32" s="368"/>
      <c r="BB32" s="366"/>
      <c r="BC32" s="369"/>
      <c r="BD32" s="86"/>
      <c r="BE32" s="67"/>
      <c r="BF32" s="77" t="str">
        <f t="shared" si="0"/>
        <v>0</v>
      </c>
      <c r="BG32" s="77" t="s">
        <v>19</v>
      </c>
      <c r="BH32" s="77" t="str">
        <f t="shared" si="1"/>
        <v>0</v>
      </c>
      <c r="BI32" s="67"/>
      <c r="BJ32" s="67"/>
      <c r="BK32" s="85"/>
      <c r="BL32" s="85"/>
      <c r="BM32" s="84" t="str">
        <f>$D$19</f>
        <v>Schwarz-Weiß Alstaden</v>
      </c>
      <c r="BN32" s="82">
        <f>SUM($BF$26+$BH$30+$BF$34+$BH$38)</f>
        <v>0</v>
      </c>
      <c r="BO32" s="82">
        <f>SUM($AW$26+$AZ$30+$AW$34+$AZ$38)</f>
        <v>0</v>
      </c>
      <c r="BP32" s="83" t="s">
        <v>19</v>
      </c>
      <c r="BQ32" s="82">
        <f>SUM($AZ$26+$AW$30+$AZ$34+$AW$38)</f>
        <v>0</v>
      </c>
      <c r="BR32" s="82">
        <f>SUM(BO32-BQ32)</f>
        <v>0</v>
      </c>
      <c r="BS32" s="82"/>
      <c r="BT32" s="67"/>
      <c r="BU32" s="67"/>
      <c r="BV32" s="81"/>
      <c r="BW32" s="81"/>
      <c r="BX32" s="81"/>
      <c r="BY32" s="81"/>
      <c r="BZ32" s="81"/>
      <c r="CA32" s="81"/>
      <c r="CB32" s="81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79"/>
    </row>
    <row r="33" spans="2:116" s="71" customFormat="1" ht="18" customHeight="1">
      <c r="B33" s="370">
        <v>29</v>
      </c>
      <c r="C33" s="371"/>
      <c r="D33" s="372"/>
      <c r="E33" s="372"/>
      <c r="F33" s="372"/>
      <c r="G33" s="371">
        <v>3</v>
      </c>
      <c r="H33" s="371"/>
      <c r="I33" s="371"/>
      <c r="J33" s="373">
        <f t="shared" si="2"/>
        <v>0.66041666666666643</v>
      </c>
      <c r="K33" s="373"/>
      <c r="L33" s="373"/>
      <c r="M33" s="373"/>
      <c r="N33" s="374"/>
      <c r="O33" s="375" t="str">
        <f>D18</f>
        <v>BKV Oberhausen</v>
      </c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99" t="s">
        <v>20</v>
      </c>
      <c r="AF33" s="376" t="str">
        <f>D20</f>
        <v>SC 1920 Oberhausen</v>
      </c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7"/>
      <c r="AW33" s="378"/>
      <c r="AX33" s="379"/>
      <c r="AY33" s="99" t="s">
        <v>19</v>
      </c>
      <c r="AZ33" s="379"/>
      <c r="BA33" s="380"/>
      <c r="BB33" s="378"/>
      <c r="BC33" s="381"/>
      <c r="BD33" s="86"/>
      <c r="BE33" s="67"/>
      <c r="BF33" s="77" t="str">
        <f t="shared" si="0"/>
        <v>0</v>
      </c>
      <c r="BG33" s="77" t="s">
        <v>19</v>
      </c>
      <c r="BH33" s="77" t="str">
        <f t="shared" si="1"/>
        <v>0</v>
      </c>
      <c r="BI33" s="67"/>
      <c r="BJ33" s="67"/>
      <c r="BK33" s="85"/>
      <c r="BL33" s="85"/>
      <c r="BM33" s="84" t="str">
        <f>$D$18</f>
        <v>BKV Oberhausen</v>
      </c>
      <c r="BN33" s="82">
        <f>SUM($BH$26+$BF$33+$BF$37+$BH$41)</f>
        <v>0</v>
      </c>
      <c r="BO33" s="82">
        <f>SUM($AZ$26+$AW$33+$AW$37+$AZ$41)</f>
        <v>0</v>
      </c>
      <c r="BP33" s="83" t="s">
        <v>19</v>
      </c>
      <c r="BQ33" s="82">
        <f>SUM($AW$26+$AZ$33+$AZ$37+$AW$41)</f>
        <v>0</v>
      </c>
      <c r="BR33" s="82">
        <f>SUM(BO33-BQ33)</f>
        <v>0</v>
      </c>
      <c r="BS33" s="82"/>
      <c r="BT33" s="67"/>
      <c r="BU33" s="67"/>
      <c r="BV33" s="81"/>
      <c r="BW33" s="81"/>
      <c r="BX33" s="81"/>
      <c r="BY33" s="81"/>
      <c r="BZ33" s="81"/>
      <c r="CA33" s="81"/>
      <c r="CB33" s="81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79"/>
    </row>
    <row r="34" spans="2:116" s="71" customFormat="1" ht="18" customHeight="1" thickBot="1">
      <c r="B34" s="358">
        <v>30</v>
      </c>
      <c r="C34" s="359"/>
      <c r="D34" s="360"/>
      <c r="E34" s="360"/>
      <c r="F34" s="360"/>
      <c r="G34" s="359">
        <v>3</v>
      </c>
      <c r="H34" s="359"/>
      <c r="I34" s="359"/>
      <c r="J34" s="361">
        <f t="shared" si="2"/>
        <v>0.66874999999999973</v>
      </c>
      <c r="K34" s="361"/>
      <c r="L34" s="361"/>
      <c r="M34" s="361"/>
      <c r="N34" s="362"/>
      <c r="O34" s="363" t="str">
        <f>D19</f>
        <v>Schwarz-Weiß Alstaden</v>
      </c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100" t="s">
        <v>20</v>
      </c>
      <c r="AF34" s="364" t="str">
        <f>D16</f>
        <v>DJK Arminia Lirich 1920</v>
      </c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5"/>
      <c r="AW34" s="366"/>
      <c r="AX34" s="367"/>
      <c r="AY34" s="100" t="s">
        <v>19</v>
      </c>
      <c r="AZ34" s="367"/>
      <c r="BA34" s="368"/>
      <c r="BB34" s="366"/>
      <c r="BC34" s="369"/>
      <c r="BD34" s="86"/>
      <c r="BE34" s="67"/>
      <c r="BF34" s="77" t="str">
        <f t="shared" si="0"/>
        <v>0</v>
      </c>
      <c r="BG34" s="77" t="s">
        <v>19</v>
      </c>
      <c r="BH34" s="77" t="str">
        <f t="shared" si="1"/>
        <v>0</v>
      </c>
      <c r="BI34" s="67"/>
      <c r="BJ34" s="67"/>
      <c r="BK34" s="85"/>
      <c r="BL34" s="85"/>
      <c r="BM34" s="84" t="str">
        <f>$D$17</f>
        <v>Blau-Weiß Oberhausen</v>
      </c>
      <c r="BN34" s="82">
        <f>SUM($BH$25+$BF$30+$BH$37+$BF$42)</f>
        <v>0</v>
      </c>
      <c r="BO34" s="82">
        <f>SUM($AZ$25+$AW$30+$AZ$37+$AW$42)</f>
        <v>0</v>
      </c>
      <c r="BP34" s="83" t="s">
        <v>19</v>
      </c>
      <c r="BQ34" s="82">
        <f>SUM($AW$25+$AZ$30+$AW$37+$AZ$42)</f>
        <v>0</v>
      </c>
      <c r="BR34" s="82">
        <f>SUM(BO34-BQ34)</f>
        <v>0</v>
      </c>
      <c r="BS34" s="82"/>
      <c r="BT34" s="67"/>
      <c r="BU34" s="67"/>
      <c r="BV34" s="81"/>
      <c r="BW34" s="81"/>
      <c r="BX34" s="81"/>
      <c r="BY34" s="81"/>
      <c r="BZ34" s="81"/>
      <c r="CA34" s="81"/>
      <c r="CB34" s="81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79"/>
    </row>
    <row r="35" spans="2:116" s="71" customFormat="1" ht="18" customHeight="1">
      <c r="B35" s="370">
        <v>31</v>
      </c>
      <c r="C35" s="371"/>
      <c r="D35" s="372"/>
      <c r="E35" s="372"/>
      <c r="F35" s="372"/>
      <c r="G35" s="371">
        <v>4</v>
      </c>
      <c r="H35" s="371"/>
      <c r="I35" s="371"/>
      <c r="J35" s="373">
        <f t="shared" si="2"/>
        <v>0.67708333333333304</v>
      </c>
      <c r="K35" s="373"/>
      <c r="L35" s="373"/>
      <c r="M35" s="373"/>
      <c r="N35" s="374"/>
      <c r="O35" s="375" t="str">
        <f>AG18</f>
        <v>PSV Oberhausen</v>
      </c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99" t="s">
        <v>20</v>
      </c>
      <c r="AF35" s="376" t="str">
        <f>AG20</f>
        <v>SV Sarajevo OB</v>
      </c>
      <c r="AG35" s="376"/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  <c r="AU35" s="376"/>
      <c r="AV35" s="377"/>
      <c r="AW35" s="378"/>
      <c r="AX35" s="379"/>
      <c r="AY35" s="99" t="s">
        <v>19</v>
      </c>
      <c r="AZ35" s="379"/>
      <c r="BA35" s="380"/>
      <c r="BB35" s="378"/>
      <c r="BC35" s="381"/>
      <c r="BD35" s="86"/>
      <c r="BE35" s="67"/>
      <c r="BF35" s="77" t="str">
        <f t="shared" si="0"/>
        <v>0</v>
      </c>
      <c r="BG35" s="77" t="s">
        <v>19</v>
      </c>
      <c r="BH35" s="77" t="str">
        <f t="shared" si="1"/>
        <v>0</v>
      </c>
      <c r="BI35" s="67"/>
      <c r="BJ35" s="67"/>
      <c r="BK35" s="85"/>
      <c r="BL35" s="85"/>
      <c r="BM35" s="84" t="str">
        <f>$D$20</f>
        <v>SC 1920 Oberhausen</v>
      </c>
      <c r="BN35" s="82">
        <f>SUM($BF$29+$BH$33+$BF$38+$BH$42)</f>
        <v>0</v>
      </c>
      <c r="BO35" s="82">
        <f>SUM($AW$29+$AZ$33+$AW$38+$AZ$42)</f>
        <v>0</v>
      </c>
      <c r="BP35" s="83" t="s">
        <v>19</v>
      </c>
      <c r="BQ35" s="82">
        <f>SUM($AZ$29+$AW$33+$AZ$38+$AW$42)</f>
        <v>0</v>
      </c>
      <c r="BR35" s="82">
        <f>SUM(BO35-BQ35)</f>
        <v>0</v>
      </c>
      <c r="BS35" s="82"/>
      <c r="BT35" s="67"/>
      <c r="BU35" s="67"/>
      <c r="BV35" s="81"/>
      <c r="BW35" s="81"/>
      <c r="BX35" s="81"/>
      <c r="BY35" s="81"/>
      <c r="BZ35" s="81"/>
      <c r="CA35" s="81"/>
      <c r="CB35" s="81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79"/>
    </row>
    <row r="36" spans="2:116" s="71" customFormat="1" ht="18" customHeight="1" thickBot="1">
      <c r="B36" s="358">
        <v>32</v>
      </c>
      <c r="C36" s="359"/>
      <c r="D36" s="360"/>
      <c r="E36" s="360"/>
      <c r="F36" s="360"/>
      <c r="G36" s="359">
        <v>4</v>
      </c>
      <c r="H36" s="359"/>
      <c r="I36" s="359"/>
      <c r="J36" s="361">
        <f t="shared" si="2"/>
        <v>0.68541666666666634</v>
      </c>
      <c r="K36" s="361"/>
      <c r="L36" s="361"/>
      <c r="M36" s="361"/>
      <c r="N36" s="362"/>
      <c r="O36" s="363" t="str">
        <f>AG19</f>
        <v>SR.Kreis Oberh/Bott.</v>
      </c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100" t="s">
        <v>20</v>
      </c>
      <c r="AF36" s="364" t="str">
        <f>AG16</f>
        <v>SpVgg. Sterkrade-Nord 1920/25</v>
      </c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5"/>
      <c r="AW36" s="366"/>
      <c r="AX36" s="367"/>
      <c r="AY36" s="100" t="s">
        <v>19</v>
      </c>
      <c r="AZ36" s="367"/>
      <c r="BA36" s="368"/>
      <c r="BB36" s="366"/>
      <c r="BC36" s="369"/>
      <c r="BD36" s="86"/>
      <c r="BE36" s="67"/>
      <c r="BF36" s="77" t="str">
        <f t="shared" si="0"/>
        <v>0</v>
      </c>
      <c r="BG36" s="77" t="s">
        <v>19</v>
      </c>
      <c r="BH36" s="77" t="str">
        <f t="shared" si="1"/>
        <v>0</v>
      </c>
      <c r="BI36" s="67"/>
      <c r="BJ36" s="67"/>
      <c r="BK36" s="67"/>
      <c r="BL36" s="67"/>
      <c r="BM36" s="67"/>
      <c r="BN36" s="67"/>
      <c r="BO36" s="67"/>
      <c r="BP36" s="67"/>
      <c r="BQ36" s="67"/>
      <c r="BR36" s="82"/>
      <c r="BS36" s="82"/>
      <c r="BT36" s="67"/>
      <c r="BU36" s="67"/>
      <c r="BV36" s="81"/>
      <c r="BW36" s="81"/>
      <c r="BX36" s="81"/>
      <c r="BY36" s="81"/>
      <c r="BZ36" s="81"/>
      <c r="CA36" s="81"/>
      <c r="CB36" s="81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79"/>
    </row>
    <row r="37" spans="2:116" s="71" customFormat="1" ht="18" customHeight="1">
      <c r="B37" s="370">
        <v>33</v>
      </c>
      <c r="C37" s="371"/>
      <c r="D37" s="372"/>
      <c r="E37" s="372"/>
      <c r="F37" s="372"/>
      <c r="G37" s="371">
        <v>3</v>
      </c>
      <c r="H37" s="371"/>
      <c r="I37" s="371"/>
      <c r="J37" s="373">
        <f t="shared" si="2"/>
        <v>0.69374999999999964</v>
      </c>
      <c r="K37" s="373"/>
      <c r="L37" s="373"/>
      <c r="M37" s="373"/>
      <c r="N37" s="374"/>
      <c r="O37" s="375" t="str">
        <f>D18</f>
        <v>BKV Oberhausen</v>
      </c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99" t="s">
        <v>20</v>
      </c>
      <c r="AF37" s="376" t="str">
        <f>D17</f>
        <v>Blau-Weiß Oberhausen</v>
      </c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  <c r="AU37" s="376"/>
      <c r="AV37" s="377"/>
      <c r="AW37" s="378"/>
      <c r="AX37" s="379"/>
      <c r="AY37" s="99" t="s">
        <v>19</v>
      </c>
      <c r="AZ37" s="379"/>
      <c r="BA37" s="380"/>
      <c r="BB37" s="378"/>
      <c r="BC37" s="381"/>
      <c r="BD37" s="86"/>
      <c r="BE37" s="67"/>
      <c r="BF37" s="77" t="str">
        <f t="shared" si="0"/>
        <v>0</v>
      </c>
      <c r="BG37" s="77" t="s">
        <v>19</v>
      </c>
      <c r="BH37" s="77" t="str">
        <f t="shared" si="1"/>
        <v>0</v>
      </c>
      <c r="BI37" s="67"/>
      <c r="BJ37" s="62"/>
      <c r="BK37" s="62"/>
      <c r="BL37" s="62"/>
      <c r="BM37" s="62"/>
      <c r="BN37" s="62"/>
      <c r="BO37" s="62"/>
      <c r="BP37" s="62"/>
      <c r="BQ37" s="62"/>
      <c r="BR37" s="82"/>
      <c r="BS37" s="82"/>
      <c r="BT37" s="67"/>
      <c r="BU37" s="67"/>
      <c r="BV37" s="81"/>
      <c r="BW37" s="81"/>
      <c r="BX37" s="81"/>
      <c r="BY37" s="81"/>
      <c r="BZ37" s="81"/>
      <c r="CA37" s="81"/>
      <c r="CB37" s="81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79"/>
    </row>
    <row r="38" spans="2:116" s="71" customFormat="1" ht="18" customHeight="1" thickBot="1">
      <c r="B38" s="358">
        <v>34</v>
      </c>
      <c r="C38" s="359"/>
      <c r="D38" s="360"/>
      <c r="E38" s="360"/>
      <c r="F38" s="360"/>
      <c r="G38" s="359">
        <v>3</v>
      </c>
      <c r="H38" s="359"/>
      <c r="I38" s="359"/>
      <c r="J38" s="361">
        <f t="shared" si="2"/>
        <v>0.70208333333333295</v>
      </c>
      <c r="K38" s="361"/>
      <c r="L38" s="361"/>
      <c r="M38" s="361"/>
      <c r="N38" s="362"/>
      <c r="O38" s="363" t="str">
        <f>D20</f>
        <v>SC 1920 Oberhausen</v>
      </c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100" t="s">
        <v>20</v>
      </c>
      <c r="AF38" s="364" t="str">
        <f>D19</f>
        <v>Schwarz-Weiß Alstaden</v>
      </c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5"/>
      <c r="AW38" s="366"/>
      <c r="AX38" s="367"/>
      <c r="AY38" s="100" t="s">
        <v>19</v>
      </c>
      <c r="AZ38" s="367"/>
      <c r="BA38" s="368"/>
      <c r="BB38" s="366"/>
      <c r="BC38" s="369"/>
      <c r="BD38" s="86"/>
      <c r="BE38" s="67"/>
      <c r="BF38" s="77" t="str">
        <f t="shared" si="0"/>
        <v>0</v>
      </c>
      <c r="BG38" s="77" t="s">
        <v>19</v>
      </c>
      <c r="BH38" s="77" t="str">
        <f t="shared" si="1"/>
        <v>0</v>
      </c>
      <c r="BI38" s="67"/>
      <c r="BJ38" s="67"/>
      <c r="BK38" s="85"/>
      <c r="BL38" s="85"/>
      <c r="BM38" s="87" t="str">
        <f>$AG$18</f>
        <v>PSV Oberhausen</v>
      </c>
      <c r="BN38" s="82">
        <f>SUM($BH$28+$BF$35+$BF$39+$BH$43)</f>
        <v>0</v>
      </c>
      <c r="BO38" s="82">
        <f>SUM($AZ$28+$AW$35+$AW$39+$AZ$43)</f>
        <v>0</v>
      </c>
      <c r="BP38" s="83" t="s">
        <v>19</v>
      </c>
      <c r="BQ38" s="82">
        <f>SUM($AW$28+$AZ$35+$AZ$39+$AW$43)</f>
        <v>0</v>
      </c>
      <c r="BR38" s="82">
        <f>SUM(BO38-BQ38)</f>
        <v>0</v>
      </c>
      <c r="BS38" s="82"/>
      <c r="BT38" s="67"/>
      <c r="BU38" s="67"/>
      <c r="BV38" s="81"/>
      <c r="BW38" s="81"/>
      <c r="BX38" s="81"/>
      <c r="BY38" s="81"/>
      <c r="BZ38" s="81"/>
      <c r="CA38" s="81"/>
      <c r="CB38" s="81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79"/>
    </row>
    <row r="39" spans="2:116" s="71" customFormat="1" ht="18" customHeight="1">
      <c r="B39" s="370">
        <v>35</v>
      </c>
      <c r="C39" s="371"/>
      <c r="D39" s="372"/>
      <c r="E39" s="372"/>
      <c r="F39" s="372"/>
      <c r="G39" s="371">
        <v>4</v>
      </c>
      <c r="H39" s="371"/>
      <c r="I39" s="371"/>
      <c r="J39" s="373">
        <f t="shared" si="2"/>
        <v>0.71041666666666625</v>
      </c>
      <c r="K39" s="373"/>
      <c r="L39" s="373"/>
      <c r="M39" s="373"/>
      <c r="N39" s="374"/>
      <c r="O39" s="375" t="str">
        <f>AG18</f>
        <v>PSV Oberhausen</v>
      </c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99" t="s">
        <v>20</v>
      </c>
      <c r="AF39" s="376" t="str">
        <f>AG17</f>
        <v>Grün-Weiß Holten</v>
      </c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6"/>
      <c r="AR39" s="376"/>
      <c r="AS39" s="376"/>
      <c r="AT39" s="376"/>
      <c r="AU39" s="376"/>
      <c r="AV39" s="377"/>
      <c r="AW39" s="378"/>
      <c r="AX39" s="379"/>
      <c r="AY39" s="99" t="s">
        <v>19</v>
      </c>
      <c r="AZ39" s="379"/>
      <c r="BA39" s="380"/>
      <c r="BB39" s="378"/>
      <c r="BC39" s="381"/>
      <c r="BD39" s="86"/>
      <c r="BE39" s="67"/>
      <c r="BF39" s="77" t="str">
        <f t="shared" si="0"/>
        <v>0</v>
      </c>
      <c r="BG39" s="77" t="s">
        <v>19</v>
      </c>
      <c r="BH39" s="77" t="str">
        <f t="shared" si="1"/>
        <v>0</v>
      </c>
      <c r="BI39" s="67"/>
      <c r="BJ39" s="67"/>
      <c r="BK39" s="85"/>
      <c r="BL39" s="85"/>
      <c r="BM39" s="84" t="str">
        <f>$AG$19</f>
        <v>SR.Kreis Oberh/Bott.</v>
      </c>
      <c r="BN39" s="82">
        <f>SUM($BF$28+$BH$32+$BF$36+$BH$40)</f>
        <v>0</v>
      </c>
      <c r="BO39" s="82">
        <f>SUM($AW$28+$AZ$32+$AW$36+$AZ$40)</f>
        <v>0</v>
      </c>
      <c r="BP39" s="83" t="s">
        <v>19</v>
      </c>
      <c r="BQ39" s="82">
        <f>SUM($AZ$28+$AW$32+$AZ$36+$AW$40)</f>
        <v>0</v>
      </c>
      <c r="BR39" s="82">
        <f>SUM(BO39-BQ39)</f>
        <v>0</v>
      </c>
      <c r="BS39" s="82"/>
      <c r="BT39" s="67"/>
      <c r="BU39" s="67"/>
      <c r="BV39" s="81"/>
      <c r="BW39" s="81"/>
      <c r="BX39" s="81"/>
      <c r="BY39" s="81"/>
      <c r="BZ39" s="81"/>
      <c r="CA39" s="81"/>
      <c r="CB39" s="81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79"/>
    </row>
    <row r="40" spans="2:116" s="71" customFormat="1" ht="18" customHeight="1" thickBot="1">
      <c r="B40" s="358">
        <v>36</v>
      </c>
      <c r="C40" s="359"/>
      <c r="D40" s="360"/>
      <c r="E40" s="360"/>
      <c r="F40" s="360"/>
      <c r="G40" s="359">
        <v>4</v>
      </c>
      <c r="H40" s="359"/>
      <c r="I40" s="359"/>
      <c r="J40" s="361">
        <f t="shared" si="2"/>
        <v>0.71874999999999956</v>
      </c>
      <c r="K40" s="361"/>
      <c r="L40" s="361"/>
      <c r="M40" s="361"/>
      <c r="N40" s="362"/>
      <c r="O40" s="363" t="str">
        <f>AG20</f>
        <v>SV Sarajevo OB</v>
      </c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100" t="s">
        <v>20</v>
      </c>
      <c r="AF40" s="364" t="str">
        <f>AG19</f>
        <v>SR.Kreis Oberh/Bott.</v>
      </c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5"/>
      <c r="AW40" s="366"/>
      <c r="AX40" s="367"/>
      <c r="AY40" s="100" t="s">
        <v>19</v>
      </c>
      <c r="AZ40" s="367"/>
      <c r="BA40" s="368"/>
      <c r="BB40" s="366"/>
      <c r="BC40" s="369"/>
      <c r="BD40" s="86"/>
      <c r="BE40" s="67"/>
      <c r="BF40" s="77" t="str">
        <f t="shared" si="0"/>
        <v>0</v>
      </c>
      <c r="BG40" s="77" t="s">
        <v>19</v>
      </c>
      <c r="BH40" s="77" t="str">
        <f t="shared" si="1"/>
        <v>0</v>
      </c>
      <c r="BI40" s="67"/>
      <c r="BJ40" s="67"/>
      <c r="BK40" s="85"/>
      <c r="BL40" s="85"/>
      <c r="BM40" s="84" t="str">
        <f>$AG$17</f>
        <v>Grün-Weiß Holten</v>
      </c>
      <c r="BN40" s="82">
        <f>SUM($BH$27+$BF$32+$BH$39+$BF$44)</f>
        <v>0</v>
      </c>
      <c r="BO40" s="82">
        <f>SUM($AZ$27+$AW$32+$AZ$39+$AW$44)</f>
        <v>0</v>
      </c>
      <c r="BP40" s="83" t="s">
        <v>19</v>
      </c>
      <c r="BQ40" s="82">
        <f>SUM($AW$27+$AZ$32+$AW$39+$AZ$44)</f>
        <v>0</v>
      </c>
      <c r="BR40" s="82">
        <f>SUM(BO40-BQ40)</f>
        <v>0</v>
      </c>
      <c r="BS40" s="82"/>
      <c r="BT40" s="67"/>
      <c r="BU40" s="67"/>
      <c r="BV40" s="81"/>
      <c r="BW40" s="81"/>
      <c r="BX40" s="81"/>
      <c r="BY40" s="81"/>
      <c r="BZ40" s="81"/>
      <c r="CA40" s="81"/>
      <c r="CB40" s="81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79"/>
    </row>
    <row r="41" spans="2:116" s="71" customFormat="1" ht="18" customHeight="1">
      <c r="B41" s="370">
        <v>37</v>
      </c>
      <c r="C41" s="371"/>
      <c r="D41" s="372"/>
      <c r="E41" s="372"/>
      <c r="F41" s="372"/>
      <c r="G41" s="371">
        <v>3</v>
      </c>
      <c r="H41" s="371"/>
      <c r="I41" s="371"/>
      <c r="J41" s="373">
        <f t="shared" si="2"/>
        <v>0.72708333333333286</v>
      </c>
      <c r="K41" s="373"/>
      <c r="L41" s="373"/>
      <c r="M41" s="373"/>
      <c r="N41" s="374"/>
      <c r="O41" s="375" t="str">
        <f>D16</f>
        <v>DJK Arminia Lirich 1920</v>
      </c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99" t="s">
        <v>20</v>
      </c>
      <c r="AF41" s="376" t="str">
        <f>D18</f>
        <v>BKV Oberhausen</v>
      </c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7"/>
      <c r="AW41" s="378"/>
      <c r="AX41" s="379"/>
      <c r="AY41" s="99" t="s">
        <v>19</v>
      </c>
      <c r="AZ41" s="379"/>
      <c r="BA41" s="380"/>
      <c r="BB41" s="378"/>
      <c r="BC41" s="381"/>
      <c r="BD41" s="86"/>
      <c r="BE41" s="67"/>
      <c r="BF41" s="77" t="str">
        <f t="shared" si="0"/>
        <v>0</v>
      </c>
      <c r="BG41" s="77" t="s">
        <v>19</v>
      </c>
      <c r="BH41" s="77" t="str">
        <f t="shared" si="1"/>
        <v>0</v>
      </c>
      <c r="BI41" s="67"/>
      <c r="BJ41" s="67"/>
      <c r="BK41" s="85"/>
      <c r="BL41" s="85"/>
      <c r="BM41" s="84" t="str">
        <f>$AG$16</f>
        <v>SpVgg. Sterkrade-Nord 1920/25</v>
      </c>
      <c r="BN41" s="82">
        <f>SUM($BF$27+$BH$31+$BH$36+$BF$43)</f>
        <v>0</v>
      </c>
      <c r="BO41" s="82">
        <f>SUM($AW$27+$AZ$31+$AZ$36+$AW$43)</f>
        <v>0</v>
      </c>
      <c r="BP41" s="83" t="s">
        <v>19</v>
      </c>
      <c r="BQ41" s="82">
        <f>SUM($AZ$27+$AW$31+$AW$36+$AZ$43)</f>
        <v>0</v>
      </c>
      <c r="BR41" s="82">
        <f>SUM(BO41-BQ41)</f>
        <v>0</v>
      </c>
      <c r="BS41" s="82"/>
      <c r="BT41" s="67"/>
      <c r="BU41" s="67"/>
      <c r="BV41" s="81"/>
      <c r="BW41" s="81"/>
      <c r="BX41" s="81"/>
      <c r="BY41" s="81"/>
      <c r="BZ41" s="81"/>
      <c r="CA41" s="81"/>
      <c r="CB41" s="81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79"/>
    </row>
    <row r="42" spans="2:116" s="71" customFormat="1" ht="18" customHeight="1" thickBot="1">
      <c r="B42" s="358">
        <v>38</v>
      </c>
      <c r="C42" s="359"/>
      <c r="D42" s="360"/>
      <c r="E42" s="360"/>
      <c r="F42" s="360"/>
      <c r="G42" s="359">
        <v>3</v>
      </c>
      <c r="H42" s="359"/>
      <c r="I42" s="359"/>
      <c r="J42" s="361">
        <f t="shared" si="2"/>
        <v>0.73541666666666616</v>
      </c>
      <c r="K42" s="361"/>
      <c r="L42" s="361"/>
      <c r="M42" s="361"/>
      <c r="N42" s="362"/>
      <c r="O42" s="363" t="str">
        <f>D17</f>
        <v>Blau-Weiß Oberhausen</v>
      </c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100" t="s">
        <v>20</v>
      </c>
      <c r="AF42" s="364" t="str">
        <f>D20</f>
        <v>SC 1920 Oberhausen</v>
      </c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5"/>
      <c r="AW42" s="366"/>
      <c r="AX42" s="367"/>
      <c r="AY42" s="100" t="s">
        <v>19</v>
      </c>
      <c r="AZ42" s="367"/>
      <c r="BA42" s="368"/>
      <c r="BB42" s="366"/>
      <c r="BC42" s="369"/>
      <c r="BD42" s="86"/>
      <c r="BE42" s="67"/>
      <c r="BF42" s="77" t="str">
        <f t="shared" si="0"/>
        <v>0</v>
      </c>
      <c r="BG42" s="77" t="s">
        <v>19</v>
      </c>
      <c r="BH42" s="77" t="str">
        <f t="shared" si="1"/>
        <v>0</v>
      </c>
      <c r="BI42" s="67"/>
      <c r="BJ42" s="67"/>
      <c r="BK42" s="85"/>
      <c r="BL42" s="85"/>
      <c r="BM42" s="84" t="str">
        <f>$AG$20</f>
        <v>SV Sarajevo OB</v>
      </c>
      <c r="BN42" s="82">
        <f>SUM($BF$31+$BH$35+$BF$40+$BH$44)</f>
        <v>0</v>
      </c>
      <c r="BO42" s="82">
        <f>SUM($AW$31+$AZ$35+$AW$40+$AZ$44)</f>
        <v>0</v>
      </c>
      <c r="BP42" s="83" t="s">
        <v>19</v>
      </c>
      <c r="BQ42" s="82">
        <f>SUM($AZ$31+$AW$35+$AZ$40+$AW$44)</f>
        <v>0</v>
      </c>
      <c r="BR42" s="82">
        <f>SUM(BO42-BQ42)</f>
        <v>0</v>
      </c>
      <c r="BS42" s="82"/>
      <c r="BT42" s="67"/>
      <c r="BU42" s="67"/>
      <c r="BV42" s="81"/>
      <c r="BW42" s="81"/>
      <c r="BX42" s="81"/>
      <c r="BY42" s="81"/>
      <c r="BZ42" s="81"/>
      <c r="CA42" s="81"/>
      <c r="CB42" s="81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79"/>
    </row>
    <row r="43" spans="2:116" s="71" customFormat="1" ht="18" customHeight="1">
      <c r="B43" s="370">
        <v>39</v>
      </c>
      <c r="C43" s="371"/>
      <c r="D43" s="372"/>
      <c r="E43" s="372"/>
      <c r="F43" s="372"/>
      <c r="G43" s="371">
        <v>4</v>
      </c>
      <c r="H43" s="371"/>
      <c r="I43" s="371"/>
      <c r="J43" s="373">
        <f t="shared" si="2"/>
        <v>0.74374999999999947</v>
      </c>
      <c r="K43" s="373"/>
      <c r="L43" s="373"/>
      <c r="M43" s="373"/>
      <c r="N43" s="374"/>
      <c r="O43" s="375" t="str">
        <f>AG16</f>
        <v>SpVgg. Sterkrade-Nord 1920/25</v>
      </c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99" t="s">
        <v>20</v>
      </c>
      <c r="AF43" s="376" t="str">
        <f>AG18</f>
        <v>PSV Oberhausen</v>
      </c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/>
      <c r="AR43" s="376"/>
      <c r="AS43" s="376"/>
      <c r="AT43" s="376"/>
      <c r="AU43" s="376"/>
      <c r="AV43" s="377"/>
      <c r="AW43" s="378"/>
      <c r="AX43" s="379"/>
      <c r="AY43" s="99" t="s">
        <v>19</v>
      </c>
      <c r="AZ43" s="379"/>
      <c r="BA43" s="380"/>
      <c r="BB43" s="378"/>
      <c r="BC43" s="381"/>
      <c r="BD43" s="86"/>
      <c r="BE43" s="67"/>
      <c r="BF43" s="77" t="str">
        <f t="shared" si="0"/>
        <v>0</v>
      </c>
      <c r="BG43" s="77" t="s">
        <v>19</v>
      </c>
      <c r="BH43" s="77" t="str">
        <f t="shared" si="1"/>
        <v>0</v>
      </c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81"/>
      <c r="BW43" s="81"/>
      <c r="BX43" s="81"/>
      <c r="BY43" s="81"/>
      <c r="BZ43" s="81"/>
      <c r="CA43" s="81"/>
      <c r="CB43" s="81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79"/>
    </row>
    <row r="44" spans="2:116" ht="18" customHeight="1" thickBot="1">
      <c r="B44" s="358">
        <v>40</v>
      </c>
      <c r="C44" s="359"/>
      <c r="D44" s="360"/>
      <c r="E44" s="360"/>
      <c r="F44" s="360"/>
      <c r="G44" s="359">
        <v>4</v>
      </c>
      <c r="H44" s="359"/>
      <c r="I44" s="359"/>
      <c r="J44" s="361">
        <f t="shared" si="2"/>
        <v>0.75208333333333277</v>
      </c>
      <c r="K44" s="361"/>
      <c r="L44" s="361"/>
      <c r="M44" s="361"/>
      <c r="N44" s="362"/>
      <c r="O44" s="363" t="str">
        <f>AG17</f>
        <v>Grün-Weiß Holten</v>
      </c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100" t="s">
        <v>20</v>
      </c>
      <c r="AF44" s="364" t="str">
        <f>AG20</f>
        <v>SV Sarajevo OB</v>
      </c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5"/>
      <c r="AW44" s="366"/>
      <c r="AX44" s="367"/>
      <c r="AY44" s="100" t="s">
        <v>19</v>
      </c>
      <c r="AZ44" s="367"/>
      <c r="BA44" s="368"/>
      <c r="BB44" s="366"/>
      <c r="BC44" s="369"/>
      <c r="BD44" s="78"/>
      <c r="BF44" s="77" t="str">
        <f t="shared" si="0"/>
        <v>0</v>
      </c>
      <c r="BG44" s="77" t="s">
        <v>19</v>
      </c>
      <c r="BH44" s="77" t="str">
        <f t="shared" si="1"/>
        <v>0</v>
      </c>
    </row>
    <row r="46" spans="2:116">
      <c r="B46" s="64" t="s">
        <v>27</v>
      </c>
    </row>
    <row r="47" spans="2:116" ht="6" customHeight="1" thickBot="1"/>
    <row r="48" spans="2:116" s="72" customFormat="1" ht="13.5" customHeight="1" thickBot="1">
      <c r="B48" s="344" t="s">
        <v>44</v>
      </c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6"/>
      <c r="P48" s="344" t="s">
        <v>24</v>
      </c>
      <c r="Q48" s="345"/>
      <c r="R48" s="346"/>
      <c r="S48" s="344" t="s">
        <v>25</v>
      </c>
      <c r="T48" s="345"/>
      <c r="U48" s="345"/>
      <c r="V48" s="345"/>
      <c r="W48" s="346"/>
      <c r="X48" s="344" t="s">
        <v>26</v>
      </c>
      <c r="Y48" s="345"/>
      <c r="Z48" s="346"/>
      <c r="AA48" s="76"/>
      <c r="AB48" s="76"/>
      <c r="AC48" s="76"/>
      <c r="AD48" s="76"/>
      <c r="AE48" s="344" t="s">
        <v>43</v>
      </c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6"/>
      <c r="AS48" s="344" t="s">
        <v>24</v>
      </c>
      <c r="AT48" s="345"/>
      <c r="AU48" s="346"/>
      <c r="AV48" s="344" t="s">
        <v>25</v>
      </c>
      <c r="AW48" s="345"/>
      <c r="AX48" s="345"/>
      <c r="AY48" s="345"/>
      <c r="AZ48" s="346"/>
      <c r="BA48" s="344" t="s">
        <v>26</v>
      </c>
      <c r="BB48" s="345"/>
      <c r="BC48" s="346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5"/>
      <c r="BW48" s="75"/>
      <c r="BX48" s="75"/>
      <c r="BY48" s="75"/>
      <c r="BZ48" s="75"/>
      <c r="CA48" s="75"/>
      <c r="CB48" s="75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</row>
    <row r="49" spans="1:86">
      <c r="B49" s="347" t="s">
        <v>8</v>
      </c>
      <c r="C49" s="348"/>
      <c r="D49" s="349" t="str">
        <f>BM31</f>
        <v>DJK Arminia Lirich 1920</v>
      </c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1"/>
      <c r="P49" s="352">
        <f>BN31</f>
        <v>0</v>
      </c>
      <c r="Q49" s="353"/>
      <c r="R49" s="354"/>
      <c r="S49" s="348">
        <f>BO31</f>
        <v>0</v>
      </c>
      <c r="T49" s="348"/>
      <c r="U49" s="70" t="s">
        <v>19</v>
      </c>
      <c r="V49" s="348">
        <f>BQ31</f>
        <v>0</v>
      </c>
      <c r="W49" s="348"/>
      <c r="X49" s="355">
        <f>BR31</f>
        <v>0</v>
      </c>
      <c r="Y49" s="356"/>
      <c r="Z49" s="357"/>
      <c r="AA49" s="71"/>
      <c r="AB49" s="71"/>
      <c r="AC49" s="71"/>
      <c r="AD49" s="71"/>
      <c r="AE49" s="347" t="s">
        <v>8</v>
      </c>
      <c r="AF49" s="348"/>
      <c r="AG49" s="349" t="str">
        <f>BM38</f>
        <v>PSV Oberhausen</v>
      </c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1"/>
      <c r="AS49" s="352">
        <f>BN38</f>
        <v>0</v>
      </c>
      <c r="AT49" s="353"/>
      <c r="AU49" s="354"/>
      <c r="AV49" s="348">
        <f>BO38</f>
        <v>0</v>
      </c>
      <c r="AW49" s="348"/>
      <c r="AX49" s="70" t="s">
        <v>19</v>
      </c>
      <c r="AY49" s="348">
        <f>BQ38</f>
        <v>0</v>
      </c>
      <c r="AZ49" s="348"/>
      <c r="BA49" s="355">
        <f>BR38</f>
        <v>0</v>
      </c>
      <c r="BB49" s="356"/>
      <c r="BC49" s="357"/>
    </row>
    <row r="50" spans="1:86">
      <c r="B50" s="337" t="s">
        <v>9</v>
      </c>
      <c r="C50" s="321"/>
      <c r="D50" s="338" t="str">
        <f>BM32</f>
        <v>Schwarz-Weiß Alstaden</v>
      </c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40"/>
      <c r="P50" s="341">
        <f>BN32</f>
        <v>0</v>
      </c>
      <c r="Q50" s="342"/>
      <c r="R50" s="343"/>
      <c r="S50" s="321">
        <f>BO32</f>
        <v>0</v>
      </c>
      <c r="T50" s="321"/>
      <c r="U50" s="69" t="s">
        <v>19</v>
      </c>
      <c r="V50" s="321">
        <f>BQ32</f>
        <v>0</v>
      </c>
      <c r="W50" s="321"/>
      <c r="X50" s="322">
        <f>BR32</f>
        <v>0</v>
      </c>
      <c r="Y50" s="323"/>
      <c r="Z50" s="324"/>
      <c r="AA50" s="71"/>
      <c r="AB50" s="71"/>
      <c r="AC50" s="71"/>
      <c r="AD50" s="71"/>
      <c r="AE50" s="337" t="s">
        <v>9</v>
      </c>
      <c r="AF50" s="321"/>
      <c r="AG50" s="338" t="str">
        <f>BM39</f>
        <v>SR.Kreis Oberh/Bott.</v>
      </c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40"/>
      <c r="AS50" s="341">
        <f>BN39</f>
        <v>0</v>
      </c>
      <c r="AT50" s="342"/>
      <c r="AU50" s="343"/>
      <c r="AV50" s="321">
        <f>BO39</f>
        <v>0</v>
      </c>
      <c r="AW50" s="321"/>
      <c r="AX50" s="69" t="s">
        <v>19</v>
      </c>
      <c r="AY50" s="321">
        <f>BQ39</f>
        <v>0</v>
      </c>
      <c r="AZ50" s="321"/>
      <c r="BA50" s="322">
        <f>BR39</f>
        <v>0</v>
      </c>
      <c r="BB50" s="323"/>
      <c r="BC50" s="324"/>
    </row>
    <row r="51" spans="1:86">
      <c r="B51" s="337" t="s">
        <v>10</v>
      </c>
      <c r="C51" s="321"/>
      <c r="D51" s="338" t="str">
        <f>BM33</f>
        <v>BKV Oberhausen</v>
      </c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40"/>
      <c r="P51" s="341">
        <f>BN33</f>
        <v>0</v>
      </c>
      <c r="Q51" s="342"/>
      <c r="R51" s="343"/>
      <c r="S51" s="321">
        <f>BO33</f>
        <v>0</v>
      </c>
      <c r="T51" s="321"/>
      <c r="U51" s="69" t="s">
        <v>19</v>
      </c>
      <c r="V51" s="321">
        <f>BQ33</f>
        <v>0</v>
      </c>
      <c r="W51" s="321"/>
      <c r="X51" s="322">
        <f>BR33</f>
        <v>0</v>
      </c>
      <c r="Y51" s="323"/>
      <c r="Z51" s="324"/>
      <c r="AA51" s="71"/>
      <c r="AB51" s="71"/>
      <c r="AC51" s="71"/>
      <c r="AD51" s="71"/>
      <c r="AE51" s="337" t="s">
        <v>10</v>
      </c>
      <c r="AF51" s="321"/>
      <c r="AG51" s="338" t="str">
        <f>BM40</f>
        <v>Grün-Weiß Holten</v>
      </c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40"/>
      <c r="AS51" s="341">
        <f>BN40</f>
        <v>0</v>
      </c>
      <c r="AT51" s="342"/>
      <c r="AU51" s="343"/>
      <c r="AV51" s="321">
        <f>BO40</f>
        <v>0</v>
      </c>
      <c r="AW51" s="321"/>
      <c r="AX51" s="69" t="s">
        <v>19</v>
      </c>
      <c r="AY51" s="321">
        <f>BQ40</f>
        <v>0</v>
      </c>
      <c r="AZ51" s="321"/>
      <c r="BA51" s="322">
        <f>BR40</f>
        <v>0</v>
      </c>
      <c r="BB51" s="323"/>
      <c r="BC51" s="324"/>
    </row>
    <row r="52" spans="1:86">
      <c r="B52" s="337" t="s">
        <v>11</v>
      </c>
      <c r="C52" s="321"/>
      <c r="D52" s="338" t="str">
        <f>BM34</f>
        <v>Blau-Weiß Oberhausen</v>
      </c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40"/>
      <c r="P52" s="341">
        <f>BN34</f>
        <v>0</v>
      </c>
      <c r="Q52" s="342"/>
      <c r="R52" s="343"/>
      <c r="S52" s="321">
        <f>BO34</f>
        <v>0</v>
      </c>
      <c r="T52" s="321"/>
      <c r="U52" s="69" t="s">
        <v>19</v>
      </c>
      <c r="V52" s="321">
        <f>BQ34</f>
        <v>0</v>
      </c>
      <c r="W52" s="321"/>
      <c r="X52" s="322">
        <f>BR34</f>
        <v>0</v>
      </c>
      <c r="Y52" s="323"/>
      <c r="Z52" s="324"/>
      <c r="AA52" s="71"/>
      <c r="AB52" s="71"/>
      <c r="AC52" s="71"/>
      <c r="AD52" s="71"/>
      <c r="AE52" s="337" t="s">
        <v>11</v>
      </c>
      <c r="AF52" s="321"/>
      <c r="AG52" s="338" t="str">
        <f>BM41</f>
        <v>SpVgg. Sterkrade-Nord 1920/25</v>
      </c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40"/>
      <c r="AS52" s="341">
        <f>BN41</f>
        <v>0</v>
      </c>
      <c r="AT52" s="342"/>
      <c r="AU52" s="343"/>
      <c r="AV52" s="321">
        <f>BO41</f>
        <v>0</v>
      </c>
      <c r="AW52" s="321"/>
      <c r="AX52" s="69" t="s">
        <v>19</v>
      </c>
      <c r="AY52" s="321">
        <f>BQ41</f>
        <v>0</v>
      </c>
      <c r="AZ52" s="321"/>
      <c r="BA52" s="322">
        <f>BR41</f>
        <v>0</v>
      </c>
      <c r="BB52" s="323"/>
      <c r="BC52" s="324"/>
    </row>
    <row r="53" spans="1:86" ht="13.5" thickBot="1">
      <c r="B53" s="325" t="s">
        <v>33</v>
      </c>
      <c r="C53" s="326"/>
      <c r="D53" s="327" t="str">
        <f>BM35</f>
        <v>SC 1920 Oberhausen</v>
      </c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9"/>
      <c r="P53" s="330">
        <f>BN35</f>
        <v>0</v>
      </c>
      <c r="Q53" s="331"/>
      <c r="R53" s="332"/>
      <c r="S53" s="333">
        <f>BO35</f>
        <v>0</v>
      </c>
      <c r="T53" s="333"/>
      <c r="U53" s="68" t="s">
        <v>19</v>
      </c>
      <c r="V53" s="333">
        <f>BQ35</f>
        <v>0</v>
      </c>
      <c r="W53" s="333"/>
      <c r="X53" s="334">
        <f>BR35</f>
        <v>0</v>
      </c>
      <c r="Y53" s="335"/>
      <c r="Z53" s="336"/>
      <c r="AA53" s="71"/>
      <c r="AB53" s="71"/>
      <c r="AC53" s="71"/>
      <c r="AD53" s="71"/>
      <c r="AE53" s="325" t="s">
        <v>33</v>
      </c>
      <c r="AF53" s="326"/>
      <c r="AG53" s="327" t="str">
        <f>BM42</f>
        <v>SV Sarajevo OB</v>
      </c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9"/>
      <c r="AS53" s="330">
        <f>BN42</f>
        <v>0</v>
      </c>
      <c r="AT53" s="331"/>
      <c r="AU53" s="332"/>
      <c r="AV53" s="333">
        <f>BO42</f>
        <v>0</v>
      </c>
      <c r="AW53" s="333"/>
      <c r="AX53" s="68" t="s">
        <v>19</v>
      </c>
      <c r="AY53" s="333">
        <f>BQ42</f>
        <v>0</v>
      </c>
      <c r="AZ53" s="333"/>
      <c r="BA53" s="334">
        <f>BR42</f>
        <v>0</v>
      </c>
      <c r="BB53" s="335"/>
      <c r="BC53" s="336"/>
    </row>
    <row r="56" spans="1:86" ht="33"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</row>
    <row r="57" spans="1:86" ht="27"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</row>
    <row r="58" spans="1:86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</row>
    <row r="59" spans="1:86">
      <c r="B59" s="111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</row>
    <row r="60" spans="1:86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</row>
    <row r="61" spans="1:86" ht="15.75">
      <c r="A61" s="66"/>
      <c r="B61" s="107"/>
      <c r="C61" s="107"/>
      <c r="D61" s="107"/>
      <c r="E61" s="107"/>
      <c r="F61" s="107"/>
      <c r="G61" s="109"/>
      <c r="H61" s="318"/>
      <c r="I61" s="318"/>
      <c r="J61" s="318"/>
      <c r="K61" s="318"/>
      <c r="L61" s="318"/>
      <c r="M61" s="108"/>
      <c r="N61" s="107"/>
      <c r="O61" s="107"/>
      <c r="P61" s="107"/>
      <c r="Q61" s="107"/>
      <c r="R61" s="107"/>
      <c r="S61" s="107"/>
      <c r="T61" s="109"/>
      <c r="U61" s="319"/>
      <c r="V61" s="319"/>
      <c r="W61" s="110"/>
      <c r="X61" s="320"/>
      <c r="Y61" s="320"/>
      <c r="Z61" s="320"/>
      <c r="AA61" s="320"/>
      <c r="AB61" s="320"/>
      <c r="AC61" s="108"/>
      <c r="AD61" s="107"/>
      <c r="AE61" s="107"/>
      <c r="AF61" s="107"/>
      <c r="AG61" s="107"/>
      <c r="AH61" s="107"/>
      <c r="AI61" s="107"/>
      <c r="AJ61" s="107"/>
      <c r="AK61" s="109"/>
      <c r="AL61" s="320"/>
      <c r="AM61" s="320"/>
      <c r="AN61" s="320"/>
      <c r="AO61" s="320"/>
      <c r="AP61" s="320"/>
      <c r="AQ61" s="108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66"/>
    </row>
    <row r="62" spans="1:86" ht="6" customHeight="1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</row>
    <row r="63" spans="1:86" ht="3.75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Z63" s="62"/>
      <c r="CA63" s="62"/>
      <c r="CB63" s="62"/>
      <c r="CC63" s="61"/>
      <c r="CD63" s="61"/>
      <c r="CE63" s="61"/>
      <c r="CF63" s="61"/>
      <c r="CG63" s="61"/>
      <c r="CH63" s="61"/>
    </row>
    <row r="64" spans="1:86" ht="20.100000000000001" customHeight="1"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310"/>
      <c r="BZ64" s="62"/>
      <c r="CA64" s="62"/>
      <c r="CB64" s="106"/>
      <c r="CC64" s="61"/>
      <c r="CD64" s="61"/>
      <c r="CE64" s="61"/>
      <c r="CF64" s="61"/>
      <c r="CG64" s="61"/>
      <c r="CH64" s="61"/>
    </row>
    <row r="65" spans="1:86" ht="18" customHeight="1">
      <c r="B65" s="311"/>
      <c r="C65" s="311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65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4"/>
      <c r="AX65" s="314"/>
      <c r="AY65" s="314"/>
      <c r="AZ65" s="314"/>
      <c r="BA65" s="314"/>
      <c r="BB65" s="311"/>
      <c r="BC65" s="311"/>
      <c r="BZ65" s="62"/>
      <c r="CA65" s="62"/>
      <c r="CB65" s="106"/>
      <c r="CC65" s="61"/>
      <c r="CD65" s="61"/>
      <c r="CE65" s="61"/>
      <c r="CF65" s="61"/>
      <c r="CG65" s="61"/>
      <c r="CH65" s="61"/>
    </row>
    <row r="66" spans="1:86" ht="12" customHeight="1">
      <c r="B66" s="311"/>
      <c r="C66" s="311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104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4"/>
      <c r="AX66" s="314"/>
      <c r="AY66" s="314"/>
      <c r="AZ66" s="314"/>
      <c r="BA66" s="314"/>
      <c r="BB66" s="311"/>
      <c r="BC66" s="311"/>
    </row>
    <row r="67" spans="1:86" ht="3.75" customHeight="1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</row>
    <row r="68" spans="1:86" ht="20.100000000000001" customHeight="1"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  <c r="AU68" s="310"/>
      <c r="AV68" s="310"/>
      <c r="AW68" s="310"/>
      <c r="AX68" s="310"/>
      <c r="AY68" s="310"/>
      <c r="AZ68" s="310"/>
      <c r="BA68" s="310"/>
      <c r="BB68" s="310"/>
      <c r="BC68" s="310"/>
    </row>
    <row r="69" spans="1:86" ht="18" customHeight="1">
      <c r="B69" s="311"/>
      <c r="C69" s="311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65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3"/>
      <c r="AV69" s="313"/>
      <c r="AW69" s="314"/>
      <c r="AX69" s="314"/>
      <c r="AY69" s="314"/>
      <c r="AZ69" s="314"/>
      <c r="BA69" s="314"/>
      <c r="BB69" s="311"/>
      <c r="BC69" s="311"/>
    </row>
    <row r="70" spans="1:86" ht="12" customHeight="1">
      <c r="B70" s="311"/>
      <c r="C70" s="311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104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4"/>
      <c r="AX70" s="314"/>
      <c r="AY70" s="314"/>
      <c r="AZ70" s="314"/>
      <c r="BA70" s="314"/>
      <c r="BB70" s="311"/>
      <c r="BC70" s="311"/>
    </row>
    <row r="73" spans="1:86"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</row>
    <row r="74" spans="1:86">
      <c r="A74" s="101"/>
      <c r="B74" s="103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</row>
    <row r="75" spans="1:86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</row>
    <row r="76" spans="1:86" ht="25.5" customHeight="1">
      <c r="A76" s="101"/>
      <c r="B76" s="101"/>
      <c r="C76" s="101"/>
      <c r="D76" s="101"/>
      <c r="E76" s="101"/>
      <c r="F76" s="101"/>
      <c r="G76" s="101"/>
      <c r="H76" s="101"/>
      <c r="I76" s="308"/>
      <c r="J76" s="308"/>
      <c r="K76" s="308"/>
      <c r="L76" s="102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</row>
    <row r="77" spans="1:86" ht="25.5" customHeight="1">
      <c r="A77" s="101"/>
      <c r="B77" s="101"/>
      <c r="C77" s="101"/>
      <c r="D77" s="101"/>
      <c r="E77" s="101"/>
      <c r="F77" s="101"/>
      <c r="G77" s="101"/>
      <c r="H77" s="101"/>
      <c r="I77" s="308"/>
      <c r="J77" s="308"/>
      <c r="K77" s="308"/>
      <c r="L77" s="102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</row>
    <row r="78" spans="1:86" ht="25.5" customHeight="1">
      <c r="A78" s="101"/>
      <c r="B78" s="101"/>
      <c r="C78" s="101"/>
      <c r="D78" s="101"/>
      <c r="E78" s="101"/>
      <c r="F78" s="101"/>
      <c r="G78" s="101"/>
      <c r="H78" s="101"/>
      <c r="I78" s="308"/>
      <c r="J78" s="308"/>
      <c r="K78" s="308"/>
      <c r="L78" s="102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</row>
    <row r="79" spans="1:86" ht="25.5" customHeight="1">
      <c r="A79" s="101"/>
      <c r="B79" s="101"/>
      <c r="C79" s="101"/>
      <c r="D79" s="101"/>
      <c r="E79" s="101"/>
      <c r="F79" s="101"/>
      <c r="G79" s="101"/>
      <c r="H79" s="101"/>
      <c r="I79" s="308"/>
      <c r="J79" s="308"/>
      <c r="K79" s="308"/>
      <c r="L79" s="102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</row>
    <row r="80" spans="1:86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</row>
  </sheetData>
  <mergeCells count="342">
    <mergeCell ref="C2:AR3"/>
    <mergeCell ref="C4:AR4"/>
    <mergeCell ref="O6:V6"/>
    <mergeCell ref="AA6:AH6"/>
    <mergeCell ref="D8:AO8"/>
    <mergeCell ref="J10:N10"/>
    <mergeCell ref="W10:X10"/>
    <mergeCell ref="Z10:AD10"/>
    <mergeCell ref="AN10:AR10"/>
    <mergeCell ref="B15:X15"/>
    <mergeCell ref="Y15:Z15"/>
    <mergeCell ref="AE15:BA15"/>
    <mergeCell ref="BB15:BC15"/>
    <mergeCell ref="B16:C16"/>
    <mergeCell ref="D16:X16"/>
    <mergeCell ref="Y16:Z16"/>
    <mergeCell ref="AE16:AF16"/>
    <mergeCell ref="AG16:BA16"/>
    <mergeCell ref="BB16:BC16"/>
    <mergeCell ref="B17:C17"/>
    <mergeCell ref="D17:X17"/>
    <mergeCell ref="Y17:Z17"/>
    <mergeCell ref="AE17:AF17"/>
    <mergeCell ref="AG17:BA17"/>
    <mergeCell ref="BB17:BC17"/>
    <mergeCell ref="B18:C18"/>
    <mergeCell ref="D18:X18"/>
    <mergeCell ref="Y18:Z18"/>
    <mergeCell ref="AE18:AF18"/>
    <mergeCell ref="AG18:BA18"/>
    <mergeCell ref="BB18:BC18"/>
    <mergeCell ref="B19:C19"/>
    <mergeCell ref="D19:X19"/>
    <mergeCell ref="Y19:Z19"/>
    <mergeCell ref="AE19:AF19"/>
    <mergeCell ref="AG19:BA19"/>
    <mergeCell ref="BB19:BC19"/>
    <mergeCell ref="B20:C20"/>
    <mergeCell ref="D20:X20"/>
    <mergeCell ref="Y20:Z20"/>
    <mergeCell ref="AE20:AF20"/>
    <mergeCell ref="AG20:BA20"/>
    <mergeCell ref="BB20:BC20"/>
    <mergeCell ref="B24:C24"/>
    <mergeCell ref="D24:F24"/>
    <mergeCell ref="G24:I24"/>
    <mergeCell ref="J24:N24"/>
    <mergeCell ref="O24:AV24"/>
    <mergeCell ref="AW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8:AR48"/>
    <mergeCell ref="AS48:AU48"/>
    <mergeCell ref="AV48:AZ48"/>
    <mergeCell ref="BA48:BC48"/>
    <mergeCell ref="B49:C49"/>
    <mergeCell ref="D49:O49"/>
    <mergeCell ref="P49:R49"/>
    <mergeCell ref="S49:T49"/>
    <mergeCell ref="V49:W49"/>
    <mergeCell ref="X49:Z49"/>
    <mergeCell ref="AE49:AF49"/>
    <mergeCell ref="AG49:AR49"/>
    <mergeCell ref="AS49:AU49"/>
    <mergeCell ref="AV49:AW49"/>
    <mergeCell ref="AY49:AZ49"/>
    <mergeCell ref="BA49:BC49"/>
    <mergeCell ref="AV50:AW50"/>
    <mergeCell ref="AY50:AZ50"/>
    <mergeCell ref="BA50:BC50"/>
    <mergeCell ref="B51:C51"/>
    <mergeCell ref="D51:O51"/>
    <mergeCell ref="P51:R51"/>
    <mergeCell ref="S51:T51"/>
    <mergeCell ref="V51:W51"/>
    <mergeCell ref="X51:Z51"/>
    <mergeCell ref="AE51:AF51"/>
    <mergeCell ref="AG51:AR51"/>
    <mergeCell ref="AS51:AU51"/>
    <mergeCell ref="AV51:AW51"/>
    <mergeCell ref="AY51:AZ51"/>
    <mergeCell ref="BA51:BC51"/>
    <mergeCell ref="B50:C50"/>
    <mergeCell ref="D50:O50"/>
    <mergeCell ref="P50:R50"/>
    <mergeCell ref="S50:T50"/>
    <mergeCell ref="V50:W50"/>
    <mergeCell ref="X50:Z50"/>
    <mergeCell ref="AE50:AF50"/>
    <mergeCell ref="AG50:AR50"/>
    <mergeCell ref="AS50:AU50"/>
    <mergeCell ref="AV52:AW52"/>
    <mergeCell ref="AY52:AZ52"/>
    <mergeCell ref="BA52:BC52"/>
    <mergeCell ref="B53:C53"/>
    <mergeCell ref="D53:O53"/>
    <mergeCell ref="P53:R53"/>
    <mergeCell ref="S53:T53"/>
    <mergeCell ref="V53:W53"/>
    <mergeCell ref="X53:Z53"/>
    <mergeCell ref="AE53:AF53"/>
    <mergeCell ref="AG53:AR53"/>
    <mergeCell ref="AS53:AU53"/>
    <mergeCell ref="AV53:AW53"/>
    <mergeCell ref="AY53:AZ53"/>
    <mergeCell ref="BA53:BC53"/>
    <mergeCell ref="B52:C52"/>
    <mergeCell ref="D52:O52"/>
    <mergeCell ref="P52:R52"/>
    <mergeCell ref="S52:T52"/>
    <mergeCell ref="V52:W52"/>
    <mergeCell ref="X52:Z52"/>
    <mergeCell ref="AE52:AF52"/>
    <mergeCell ref="AG52:AR52"/>
    <mergeCell ref="AS52:AU52"/>
    <mergeCell ref="B56:BC56"/>
    <mergeCell ref="B57:BC57"/>
    <mergeCell ref="H61:L61"/>
    <mergeCell ref="U61:V61"/>
    <mergeCell ref="X61:AB61"/>
    <mergeCell ref="AL61:AP61"/>
    <mergeCell ref="B64:C64"/>
    <mergeCell ref="D64:N64"/>
    <mergeCell ref="O64:AV64"/>
    <mergeCell ref="AW64:BA64"/>
    <mergeCell ref="BB64:BC64"/>
    <mergeCell ref="B65:C66"/>
    <mergeCell ref="D65:N66"/>
    <mergeCell ref="O65:AD65"/>
    <mergeCell ref="AF65:AV65"/>
    <mergeCell ref="AW65:AX66"/>
    <mergeCell ref="AY65:AY66"/>
    <mergeCell ref="AZ65:BA66"/>
    <mergeCell ref="BB65:BC66"/>
    <mergeCell ref="O66:AD66"/>
    <mergeCell ref="AF66:AV66"/>
    <mergeCell ref="AW68:BA68"/>
    <mergeCell ref="BB68:BC68"/>
    <mergeCell ref="B69:C70"/>
    <mergeCell ref="D69:N70"/>
    <mergeCell ref="O69:AD69"/>
    <mergeCell ref="AF69:AV69"/>
    <mergeCell ref="AW69:AX70"/>
    <mergeCell ref="AY69:AY70"/>
    <mergeCell ref="AZ69:BA70"/>
    <mergeCell ref="BB69:BC70"/>
    <mergeCell ref="O70:AD70"/>
    <mergeCell ref="AF70:AV70"/>
    <mergeCell ref="I76:K76"/>
    <mergeCell ref="M76:AV76"/>
    <mergeCell ref="I77:K77"/>
    <mergeCell ref="M77:AV77"/>
    <mergeCell ref="I78:K78"/>
    <mergeCell ref="M78:AV78"/>
    <mergeCell ref="I79:K79"/>
    <mergeCell ref="M79:AV79"/>
    <mergeCell ref="B68:C68"/>
    <mergeCell ref="D68:N68"/>
    <mergeCell ref="O68:AV68"/>
  </mergeCells>
  <pageMargins left="0.39370078740157483" right="0.39370078740157483" top="0.39370078740157483" bottom="0.39370078740157483" header="0" footer="0"/>
  <pageSetup paperSize="9" orientation="portrait" r:id="rId1"/>
  <headerFooter alignWithMargins="0">
    <oddFooter xml:space="preserve">&amp;C                                  &amp;F&amp;R&amp;P von &amp;N </oddFooter>
  </headerFooter>
  <drawing r:id="rId2"/>
  <legacyDrawing r:id="rId3"/>
  <controls>
    <control shapeId="6146" r:id="rId4" name="CommandButton2"/>
    <control shapeId="6145" r:id="rId5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EI106"/>
  <sheetViews>
    <sheetView showGridLines="0" topLeftCell="B78" zoomScale="112" zoomScaleNormal="75" zoomScaleSheetLayoutView="100" workbookViewId="0">
      <selection activeCell="BY24" sqref="BY24"/>
    </sheetView>
  </sheetViews>
  <sheetFormatPr baseColWidth="10" defaultColWidth="1.7109375" defaultRowHeight="12.75"/>
  <cols>
    <col min="1" max="55" width="1.7109375" style="124" customWidth="1"/>
    <col min="56" max="56" width="1.85546875" style="124" customWidth="1"/>
    <col min="57" max="57" width="3.5703125" style="120" bestFit="1" customWidth="1"/>
    <col min="58" max="58" width="2.85546875" style="120" hidden="1" customWidth="1"/>
    <col min="59" max="59" width="2.140625" style="120" hidden="1" customWidth="1"/>
    <col min="60" max="60" width="2.85546875" style="120" hidden="1" customWidth="1"/>
    <col min="61" max="72" width="1.7109375" style="120" hidden="1" customWidth="1"/>
    <col min="73" max="73" width="1.7109375" style="120" customWidth="1"/>
    <col min="74" max="74" width="3.5703125" style="121" bestFit="1" customWidth="1"/>
    <col min="75" max="75" width="1.7109375" style="121" customWidth="1"/>
    <col min="76" max="76" width="1.7109375" style="120" customWidth="1"/>
    <col min="77" max="77" width="12.28515625" style="120" bestFit="1" customWidth="1"/>
    <col min="78" max="78" width="5.28515625" style="120" bestFit="1" customWidth="1"/>
    <col min="79" max="79" width="3.5703125" style="120" bestFit="1" customWidth="1"/>
    <col min="80" max="80" width="2" style="120" bestFit="1" customWidth="1"/>
    <col min="81" max="81" width="3.5703125" style="122" bestFit="1" customWidth="1"/>
    <col min="82" max="82" width="5.85546875" style="122" bestFit="1" customWidth="1"/>
    <col min="83" max="84" width="1.7109375" style="122" customWidth="1"/>
    <col min="85" max="85" width="1.7109375" style="123" customWidth="1"/>
    <col min="86" max="88" width="3.5703125" style="123" bestFit="1" customWidth="1"/>
    <col min="89" max="139" width="1.7109375" style="123" customWidth="1"/>
    <col min="140" max="142" width="1.7109375" style="124" customWidth="1"/>
    <col min="143" max="16384" width="1.7109375" style="124"/>
  </cols>
  <sheetData>
    <row r="1" spans="1:139" ht="7.5" customHeight="1">
      <c r="A1" s="118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</row>
    <row r="2" spans="1:139" ht="33" customHeight="1">
      <c r="A2" s="125"/>
      <c r="B2" s="125"/>
      <c r="C2" s="509" t="s">
        <v>82</v>
      </c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  <c r="AP2" s="510"/>
      <c r="AQ2" s="510"/>
      <c r="AR2" s="510"/>
      <c r="AS2" s="119"/>
      <c r="AT2" s="119"/>
      <c r="AU2" s="119"/>
      <c r="AV2" s="126"/>
      <c r="AW2" s="126"/>
      <c r="AX2" s="126"/>
      <c r="AY2" s="126"/>
      <c r="AZ2" s="126"/>
      <c r="BA2" s="126"/>
      <c r="BB2" s="126"/>
      <c r="BC2" s="126"/>
      <c r="BD2" s="126"/>
    </row>
    <row r="3" spans="1:139" s="133" customFormat="1" ht="27" customHeight="1">
      <c r="A3" s="127"/>
      <c r="B3" s="127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128"/>
      <c r="AT3" s="128"/>
      <c r="AU3" s="128"/>
      <c r="AV3" s="126"/>
      <c r="AW3" s="126"/>
      <c r="AX3" s="126"/>
      <c r="AY3" s="126"/>
      <c r="AZ3" s="126"/>
      <c r="BA3" s="126"/>
      <c r="BB3" s="126"/>
      <c r="BC3" s="126"/>
      <c r="BD3" s="126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30"/>
      <c r="BW3" s="130"/>
      <c r="BX3" s="129"/>
      <c r="BY3" s="129"/>
      <c r="BZ3" s="129"/>
      <c r="CA3" s="129"/>
      <c r="CB3" s="129"/>
      <c r="CC3" s="131"/>
      <c r="CD3" s="131"/>
      <c r="CE3" s="131"/>
      <c r="CF3" s="131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</row>
    <row r="4" spans="1:139" s="139" customFormat="1" ht="15.75">
      <c r="A4" s="134"/>
      <c r="B4" s="134"/>
      <c r="C4" s="511" t="s">
        <v>70</v>
      </c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  <c r="AS4" s="128"/>
      <c r="AT4" s="128"/>
      <c r="AU4" s="128"/>
      <c r="AV4" s="126"/>
      <c r="AW4" s="126"/>
      <c r="AX4" s="126"/>
      <c r="AY4" s="126"/>
      <c r="AZ4" s="126"/>
      <c r="BA4" s="126"/>
      <c r="BB4" s="126"/>
      <c r="BC4" s="126"/>
      <c r="BD4" s="126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6"/>
      <c r="BW4" s="136"/>
      <c r="BX4" s="135"/>
      <c r="BY4" s="135"/>
      <c r="BZ4" s="135"/>
      <c r="CA4" s="135"/>
      <c r="CB4" s="135"/>
      <c r="CC4" s="137"/>
      <c r="CD4" s="137"/>
      <c r="CE4" s="137"/>
      <c r="CF4" s="137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</row>
    <row r="5" spans="1:139" s="139" customFormat="1" ht="6" customHeight="1">
      <c r="A5" s="140"/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28"/>
      <c r="AT5" s="128"/>
      <c r="AU5" s="128"/>
      <c r="AV5" s="126"/>
      <c r="AW5" s="126"/>
      <c r="AX5" s="126"/>
      <c r="AY5" s="126"/>
      <c r="AZ5" s="126"/>
      <c r="BA5" s="126"/>
      <c r="BB5" s="126"/>
      <c r="BC5" s="126"/>
      <c r="BD5" s="126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6"/>
      <c r="BW5" s="136"/>
      <c r="BX5" s="135"/>
      <c r="BY5" s="135"/>
      <c r="BZ5" s="135"/>
      <c r="CA5" s="135"/>
      <c r="CB5" s="135"/>
      <c r="CC5" s="137"/>
      <c r="CD5" s="137"/>
      <c r="CE5" s="137"/>
      <c r="CF5" s="137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</row>
    <row r="6" spans="1:139" s="139" customFormat="1" ht="15.75">
      <c r="A6" s="140"/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 t="s">
        <v>0</v>
      </c>
      <c r="O6" s="512" t="s">
        <v>32</v>
      </c>
      <c r="P6" s="512"/>
      <c r="Q6" s="512"/>
      <c r="R6" s="512"/>
      <c r="S6" s="512"/>
      <c r="T6" s="512"/>
      <c r="U6" s="512"/>
      <c r="V6" s="512"/>
      <c r="W6" s="141" t="s">
        <v>1</v>
      </c>
      <c r="X6" s="141"/>
      <c r="Y6" s="141"/>
      <c r="Z6" s="141"/>
      <c r="AA6" s="513">
        <v>43127</v>
      </c>
      <c r="AB6" s="513"/>
      <c r="AC6" s="513"/>
      <c r="AD6" s="513"/>
      <c r="AE6" s="513"/>
      <c r="AF6" s="513"/>
      <c r="AG6" s="513"/>
      <c r="AH6" s="513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28"/>
      <c r="AT6" s="128"/>
      <c r="AU6" s="128"/>
      <c r="AV6" s="126"/>
      <c r="AW6" s="126"/>
      <c r="AX6" s="126"/>
      <c r="AY6" s="126"/>
      <c r="AZ6" s="126"/>
      <c r="BA6" s="126"/>
      <c r="BB6" s="126"/>
      <c r="BC6" s="126"/>
      <c r="BD6" s="126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6"/>
      <c r="BW6" s="136"/>
      <c r="BX6" s="135"/>
      <c r="BY6" s="135"/>
      <c r="BZ6" s="135"/>
      <c r="CA6" s="135"/>
      <c r="CB6" s="135"/>
      <c r="CC6" s="137"/>
      <c r="CD6" s="137"/>
      <c r="CE6" s="137"/>
      <c r="CF6" s="137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</row>
    <row r="7" spans="1:139" s="139" customFormat="1" ht="6" customHeight="1">
      <c r="A7" s="140"/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28"/>
      <c r="AT7" s="128"/>
      <c r="AU7" s="128"/>
      <c r="AV7" s="126"/>
      <c r="AW7" s="126"/>
      <c r="AX7" s="126"/>
      <c r="AY7" s="126"/>
      <c r="AZ7" s="126"/>
      <c r="BA7" s="126"/>
      <c r="BB7" s="126"/>
      <c r="BC7" s="126"/>
      <c r="BD7" s="126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6"/>
      <c r="BW7" s="136"/>
      <c r="BX7" s="135"/>
      <c r="BY7" s="135"/>
      <c r="BZ7" s="135"/>
      <c r="CA7" s="135"/>
      <c r="CB7" s="135"/>
      <c r="CC7" s="137"/>
      <c r="CD7" s="137"/>
      <c r="CE7" s="137"/>
      <c r="CF7" s="137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</row>
    <row r="8" spans="1:139" s="139" customFormat="1" ht="15">
      <c r="A8" s="140"/>
      <c r="B8" s="143"/>
      <c r="C8" s="141"/>
      <c r="D8" s="514" t="s">
        <v>41</v>
      </c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514"/>
      <c r="AN8" s="514"/>
      <c r="AO8" s="514"/>
      <c r="AP8" s="141"/>
      <c r="AQ8" s="141"/>
      <c r="AR8" s="141"/>
      <c r="AS8" s="128"/>
      <c r="AT8" s="128"/>
      <c r="AU8" s="128"/>
      <c r="AV8" s="126"/>
      <c r="AW8" s="126"/>
      <c r="AX8" s="126"/>
      <c r="AY8" s="126"/>
      <c r="AZ8" s="126"/>
      <c r="BA8" s="126"/>
      <c r="BB8" s="126"/>
      <c r="BC8" s="126"/>
      <c r="BD8" s="126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6"/>
      <c r="BW8" s="136"/>
      <c r="BX8" s="135"/>
      <c r="BY8" s="135"/>
      <c r="BZ8" s="135"/>
      <c r="CA8" s="135"/>
      <c r="CB8" s="135"/>
      <c r="CC8" s="137"/>
      <c r="CD8" s="137"/>
      <c r="CE8" s="137"/>
      <c r="CF8" s="137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</row>
    <row r="9" spans="1:139" s="139" customFormat="1" ht="6" customHeight="1"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6"/>
      <c r="BW9" s="136"/>
      <c r="BX9" s="135"/>
      <c r="BY9" s="135"/>
      <c r="BZ9" s="135"/>
      <c r="CA9" s="135"/>
      <c r="CB9" s="135"/>
      <c r="CC9" s="137"/>
      <c r="CD9" s="137"/>
      <c r="CE9" s="137"/>
      <c r="CF9" s="137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</row>
    <row r="10" spans="1:139" s="139" customFormat="1" ht="15.75">
      <c r="G10" s="144" t="s">
        <v>2</v>
      </c>
      <c r="H10" s="488">
        <v>0.45833333333333331</v>
      </c>
      <c r="I10" s="488"/>
      <c r="J10" s="488"/>
      <c r="K10" s="488"/>
      <c r="L10" s="488"/>
      <c r="M10" s="124" t="s">
        <v>3</v>
      </c>
      <c r="T10" s="144" t="s">
        <v>4</v>
      </c>
      <c r="U10" s="489">
        <v>1</v>
      </c>
      <c r="V10" s="489"/>
      <c r="W10" s="145" t="s">
        <v>29</v>
      </c>
      <c r="X10" s="490">
        <v>6.9444444444444441E-3</v>
      </c>
      <c r="Y10" s="490"/>
      <c r="Z10" s="490"/>
      <c r="AA10" s="490"/>
      <c r="AB10" s="490"/>
      <c r="AC10" s="124" t="s">
        <v>5</v>
      </c>
      <c r="AK10" s="144" t="s">
        <v>6</v>
      </c>
      <c r="AL10" s="490">
        <v>1.3888888888888889E-3</v>
      </c>
      <c r="AM10" s="490"/>
      <c r="AN10" s="490"/>
      <c r="AO10" s="490"/>
      <c r="AP10" s="490"/>
      <c r="AQ10" s="124" t="s">
        <v>5</v>
      </c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6"/>
      <c r="BW10" s="136"/>
      <c r="BX10" s="135"/>
      <c r="BY10" s="135"/>
      <c r="BZ10" s="135"/>
      <c r="CA10" s="135"/>
      <c r="CB10" s="135"/>
      <c r="CC10" s="137"/>
      <c r="CD10" s="137"/>
      <c r="CE10" s="137"/>
      <c r="CF10" s="137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</row>
    <row r="11" spans="1:139" ht="9" customHeight="1"/>
    <row r="12" spans="1:139" ht="6" customHeight="1"/>
    <row r="13" spans="1:139">
      <c r="B13" s="146" t="s">
        <v>7</v>
      </c>
    </row>
    <row r="14" spans="1:139" ht="6" customHeight="1" thickBot="1"/>
    <row r="15" spans="1:139" ht="16.5" thickBot="1">
      <c r="B15" s="506" t="s">
        <v>12</v>
      </c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8"/>
      <c r="AE15" s="506" t="s">
        <v>13</v>
      </c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8"/>
    </row>
    <row r="16" spans="1:139" ht="15">
      <c r="B16" s="519" t="s">
        <v>8</v>
      </c>
      <c r="C16" s="520"/>
      <c r="D16" s="392" t="s">
        <v>90</v>
      </c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25"/>
      <c r="Z16" s="526"/>
      <c r="AE16" s="519" t="s">
        <v>8</v>
      </c>
      <c r="AF16" s="520"/>
      <c r="AG16" s="515" t="s">
        <v>94</v>
      </c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25"/>
      <c r="BC16" s="526"/>
    </row>
    <row r="17" spans="2:139" ht="15">
      <c r="B17" s="519" t="s">
        <v>9</v>
      </c>
      <c r="C17" s="520"/>
      <c r="D17" s="515" t="s">
        <v>91</v>
      </c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25"/>
      <c r="Z17" s="526"/>
      <c r="AE17" s="519" t="s">
        <v>9</v>
      </c>
      <c r="AF17" s="520"/>
      <c r="AG17" s="515" t="s">
        <v>95</v>
      </c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25"/>
      <c r="BC17" s="526"/>
    </row>
    <row r="18" spans="2:139" ht="15">
      <c r="B18" s="519" t="s">
        <v>10</v>
      </c>
      <c r="C18" s="520"/>
      <c r="D18" s="515" t="s">
        <v>92</v>
      </c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25"/>
      <c r="Z18" s="526"/>
      <c r="AE18" s="519" t="s">
        <v>10</v>
      </c>
      <c r="AF18" s="520"/>
      <c r="AG18" s="515" t="s">
        <v>96</v>
      </c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25"/>
      <c r="BC18" s="526"/>
    </row>
    <row r="19" spans="2:139" ht="15.75" thickBot="1">
      <c r="B19" s="517" t="s">
        <v>11</v>
      </c>
      <c r="C19" s="518"/>
      <c r="D19" s="527" t="s">
        <v>93</v>
      </c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9"/>
      <c r="Z19" s="530"/>
      <c r="AE19" s="517" t="s">
        <v>11</v>
      </c>
      <c r="AF19" s="518"/>
      <c r="AG19" s="527" t="s">
        <v>97</v>
      </c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/>
      <c r="BA19" s="528"/>
      <c r="BB19" s="529"/>
      <c r="BC19" s="530"/>
    </row>
    <row r="20" spans="2:139" ht="6" customHeight="1" thickBot="1"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2"/>
      <c r="BY20" s="122"/>
      <c r="BZ20" s="122"/>
      <c r="CA20" s="122"/>
      <c r="CB20" s="122"/>
    </row>
    <row r="21" spans="2:139" ht="16.5" thickBot="1">
      <c r="P21" s="506" t="s">
        <v>30</v>
      </c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8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2"/>
      <c r="BY21" s="122"/>
      <c r="BZ21" s="122"/>
      <c r="CA21" s="122"/>
      <c r="CB21" s="122"/>
    </row>
    <row r="22" spans="2:139" ht="15">
      <c r="P22" s="519" t="s">
        <v>8</v>
      </c>
      <c r="Q22" s="520"/>
      <c r="R22" s="515" t="s">
        <v>98</v>
      </c>
      <c r="S22" s="516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516"/>
      <c r="AK22" s="516"/>
      <c r="AL22" s="516"/>
      <c r="AM22" s="525"/>
      <c r="AN22" s="526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2"/>
      <c r="BY22" s="122"/>
      <c r="BZ22" s="122"/>
      <c r="CA22" s="122"/>
      <c r="CB22" s="122"/>
    </row>
    <row r="23" spans="2:139" ht="15">
      <c r="P23" s="519" t="s">
        <v>9</v>
      </c>
      <c r="Q23" s="520"/>
      <c r="R23" s="515" t="s">
        <v>99</v>
      </c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16"/>
      <c r="AH23" s="516"/>
      <c r="AI23" s="516"/>
      <c r="AJ23" s="516"/>
      <c r="AK23" s="516"/>
      <c r="AL23" s="516"/>
      <c r="AM23" s="525"/>
      <c r="AN23" s="526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2"/>
      <c r="BY23" s="122"/>
      <c r="BZ23" s="122"/>
      <c r="CA23" s="122"/>
      <c r="CB23" s="122"/>
    </row>
    <row r="24" spans="2:139" ht="15">
      <c r="P24" s="519" t="s">
        <v>10</v>
      </c>
      <c r="Q24" s="520"/>
      <c r="R24" s="515" t="s">
        <v>100</v>
      </c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6"/>
      <c r="AL24" s="516"/>
      <c r="AM24" s="525"/>
      <c r="AN24" s="526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2"/>
      <c r="BY24" s="122"/>
      <c r="BZ24" s="122"/>
      <c r="CA24" s="122"/>
      <c r="CB24" s="122"/>
    </row>
    <row r="25" spans="2:139" ht="15.75" thickBot="1">
      <c r="P25" s="517" t="s">
        <v>11</v>
      </c>
      <c r="Q25" s="518"/>
      <c r="R25" s="527" t="s">
        <v>101</v>
      </c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9"/>
      <c r="AN25" s="530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2"/>
      <c r="BY25" s="122"/>
      <c r="BZ25" s="122"/>
      <c r="CA25" s="122"/>
      <c r="CB25" s="122"/>
    </row>
    <row r="27" spans="2:139">
      <c r="B27" s="146" t="s">
        <v>23</v>
      </c>
      <c r="N27" s="147"/>
    </row>
    <row r="28" spans="2:139" ht="6" customHeight="1" thickBot="1"/>
    <row r="29" spans="2:139" s="148" customFormat="1" ht="16.5" customHeight="1" thickBot="1">
      <c r="B29" s="537" t="s">
        <v>14</v>
      </c>
      <c r="C29" s="538"/>
      <c r="D29" s="523"/>
      <c r="E29" s="486"/>
      <c r="F29" s="524"/>
      <c r="G29" s="523" t="s">
        <v>15</v>
      </c>
      <c r="H29" s="486"/>
      <c r="I29" s="524"/>
      <c r="J29" s="523" t="s">
        <v>17</v>
      </c>
      <c r="K29" s="486"/>
      <c r="L29" s="486"/>
      <c r="M29" s="486"/>
      <c r="N29" s="524"/>
      <c r="O29" s="523" t="s">
        <v>18</v>
      </c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524"/>
      <c r="AW29" s="523" t="s">
        <v>21</v>
      </c>
      <c r="AX29" s="486"/>
      <c r="AY29" s="486"/>
      <c r="AZ29" s="486"/>
      <c r="BA29" s="524"/>
      <c r="BB29" s="521"/>
      <c r="BC29" s="522"/>
      <c r="BE29" s="149"/>
      <c r="BF29" s="150" t="s">
        <v>28</v>
      </c>
      <c r="BG29" s="151"/>
      <c r="BH29" s="151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52"/>
      <c r="BW29" s="152"/>
      <c r="BX29" s="149"/>
      <c r="BY29" s="149"/>
      <c r="BZ29" s="149"/>
      <c r="CA29" s="149"/>
      <c r="CB29" s="149"/>
      <c r="CC29" s="153"/>
      <c r="CD29" s="153"/>
      <c r="CE29" s="153"/>
      <c r="CF29" s="153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</row>
    <row r="30" spans="2:139" s="148" customFormat="1" ht="22.5" customHeight="1">
      <c r="B30" s="534">
        <v>41</v>
      </c>
      <c r="C30" s="535"/>
      <c r="D30" s="535"/>
      <c r="E30" s="535"/>
      <c r="F30" s="535"/>
      <c r="G30" s="535" t="s">
        <v>16</v>
      </c>
      <c r="H30" s="535"/>
      <c r="I30" s="535"/>
      <c r="J30" s="542">
        <f>$H$10</f>
        <v>0.45833333333333331</v>
      </c>
      <c r="K30" s="542"/>
      <c r="L30" s="542"/>
      <c r="M30" s="542"/>
      <c r="N30" s="543"/>
      <c r="O30" s="536" t="str">
        <f>D16</f>
        <v>1.Gruppe 1</v>
      </c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155" t="s">
        <v>20</v>
      </c>
      <c r="AF30" s="441" t="str">
        <f>D17</f>
        <v>2.Gruppe 4</v>
      </c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541"/>
      <c r="AW30" s="544"/>
      <c r="AX30" s="549"/>
      <c r="AY30" s="155" t="s">
        <v>19</v>
      </c>
      <c r="AZ30" s="549"/>
      <c r="BA30" s="550"/>
      <c r="BB30" s="544"/>
      <c r="BC30" s="545"/>
      <c r="BE30" s="156" t="str">
        <f t="shared" ref="BE30:BE47" si="0">IF(ISBLANK(AZ30),"0",IF(AW30&gt;AZ30,3,IF(AW30=AZ30,1,0)))</f>
        <v>0</v>
      </c>
      <c r="BF30" s="157" t="s">
        <v>19</v>
      </c>
      <c r="BG30" s="156" t="str">
        <f>IF(ISBLANK(AJ30),"0",IF(AJ30&gt;AG30,3,IF(AJ30=AG30,1,0)))</f>
        <v>0</v>
      </c>
      <c r="BH30" s="158" t="str">
        <f t="shared" ref="BH30:BH47" si="1">IF(ISBLANK(AZ30),"0",IF(AZ30&gt;AW30,3,IF(AZ30=AW30,1,0)))</f>
        <v>0</v>
      </c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 t="s">
        <v>19</v>
      </c>
      <c r="BV30" s="156" t="str">
        <f t="shared" ref="BV30:BV47" si="2">IF(ISBLANK(AZ30),"0",IF(AZ30&gt;AW30,3,IF(AZ30=AW30,1,0)))</f>
        <v>0</v>
      </c>
      <c r="BW30" s="152"/>
      <c r="BX30" s="149"/>
      <c r="BY30" s="159" t="s">
        <v>12</v>
      </c>
      <c r="BZ30" s="149" t="s">
        <v>24</v>
      </c>
      <c r="CA30" s="457" t="s">
        <v>25</v>
      </c>
      <c r="CB30" s="457"/>
      <c r="CC30" s="457"/>
      <c r="CD30" s="160" t="s">
        <v>26</v>
      </c>
      <c r="CE30" s="153"/>
      <c r="CF30" s="153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</row>
    <row r="31" spans="2:139" s="148" customFormat="1" ht="22.5" customHeight="1" thickBot="1">
      <c r="B31" s="532">
        <v>42</v>
      </c>
      <c r="C31" s="533"/>
      <c r="D31" s="533"/>
      <c r="E31" s="533"/>
      <c r="F31" s="533"/>
      <c r="G31" s="533" t="s">
        <v>16</v>
      </c>
      <c r="H31" s="533"/>
      <c r="I31" s="533"/>
      <c r="J31" s="539">
        <f t="shared" ref="J31:J47" si="3">J30+$U$10*$X$10+$AL$10</f>
        <v>0.46666666666666662</v>
      </c>
      <c r="K31" s="539"/>
      <c r="L31" s="539"/>
      <c r="M31" s="539"/>
      <c r="N31" s="540"/>
      <c r="O31" s="546" t="str">
        <f>D18</f>
        <v>3.Gruppe 2</v>
      </c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547"/>
      <c r="AA31" s="547"/>
      <c r="AB31" s="547"/>
      <c r="AC31" s="547"/>
      <c r="AD31" s="547"/>
      <c r="AE31" s="161" t="s">
        <v>20</v>
      </c>
      <c r="AF31" s="547" t="str">
        <f>D19</f>
        <v>3.Gruppe 3</v>
      </c>
      <c r="AG31" s="547"/>
      <c r="AH31" s="547"/>
      <c r="AI31" s="547"/>
      <c r="AJ31" s="547"/>
      <c r="AK31" s="547"/>
      <c r="AL31" s="547"/>
      <c r="AM31" s="547"/>
      <c r="AN31" s="547"/>
      <c r="AO31" s="547"/>
      <c r="AP31" s="547"/>
      <c r="AQ31" s="547"/>
      <c r="AR31" s="547"/>
      <c r="AS31" s="547"/>
      <c r="AT31" s="547"/>
      <c r="AU31" s="547"/>
      <c r="AV31" s="552"/>
      <c r="AW31" s="466"/>
      <c r="AX31" s="467"/>
      <c r="AY31" s="161" t="s">
        <v>19</v>
      </c>
      <c r="AZ31" s="467"/>
      <c r="BA31" s="551"/>
      <c r="BB31" s="466"/>
      <c r="BC31" s="548"/>
      <c r="BE31" s="156" t="str">
        <f t="shared" si="0"/>
        <v>0</v>
      </c>
      <c r="BF31" s="152" t="s">
        <v>19</v>
      </c>
      <c r="BG31" s="156" t="str">
        <f>IF(ISBLANK(AJ31),"0",IF(AJ31&gt;AG31,3,IF(AJ31=AG31,1,0)))</f>
        <v>0</v>
      </c>
      <c r="BH31" s="158" t="str">
        <f t="shared" si="1"/>
        <v>0</v>
      </c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 t="s">
        <v>19</v>
      </c>
      <c r="BV31" s="156" t="str">
        <f t="shared" si="2"/>
        <v>0</v>
      </c>
      <c r="BW31" s="152"/>
      <c r="BX31" s="149"/>
      <c r="BY31" s="149" t="str">
        <f>$D$16</f>
        <v>1.Gruppe 1</v>
      </c>
      <c r="BZ31" s="156">
        <f>SUM($BE$30+$BV$36+$BE$42)</f>
        <v>0</v>
      </c>
      <c r="CA31" s="153">
        <f>SUM($AW$30+$AZ$36+$AW$42)</f>
        <v>0</v>
      </c>
      <c r="CB31" s="160" t="s">
        <v>19</v>
      </c>
      <c r="CC31" s="162">
        <f>SUM($AZ$30+$AW$36+$AZ$42)</f>
        <v>0</v>
      </c>
      <c r="CD31" s="163">
        <f>SUM(CA31-CC31)</f>
        <v>0</v>
      </c>
      <c r="CE31" s="153"/>
      <c r="CF31" s="153"/>
      <c r="CG31" s="154"/>
      <c r="CH31" s="164" t="str">
        <f>IF(ISBLANK($AZ$47),"",IF(AND($BZ$31=$BZ$32,$CD$31=$CD$32,$CA$32=$CA$31),1,0))</f>
        <v/>
      </c>
      <c r="CI31" s="164"/>
      <c r="CJ31" s="164">
        <f>SUM(CH31:CI31)</f>
        <v>0</v>
      </c>
      <c r="CK31" s="16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</row>
    <row r="32" spans="2:139" s="148" customFormat="1" ht="22.5" customHeight="1">
      <c r="B32" s="534">
        <v>43</v>
      </c>
      <c r="C32" s="535"/>
      <c r="D32" s="535"/>
      <c r="E32" s="535"/>
      <c r="F32" s="535"/>
      <c r="G32" s="535" t="s">
        <v>22</v>
      </c>
      <c r="H32" s="535"/>
      <c r="I32" s="535"/>
      <c r="J32" s="542">
        <f t="shared" si="3"/>
        <v>0.47499999999999992</v>
      </c>
      <c r="K32" s="542"/>
      <c r="L32" s="542"/>
      <c r="M32" s="542"/>
      <c r="N32" s="543"/>
      <c r="O32" s="536" t="str">
        <f>AG16</f>
        <v xml:space="preserve"> 1.Gruppe 2</v>
      </c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155" t="s">
        <v>20</v>
      </c>
      <c r="AF32" s="441" t="str">
        <f>AG17</f>
        <v>2.Gruppe 3</v>
      </c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541"/>
      <c r="AW32" s="544"/>
      <c r="AX32" s="549"/>
      <c r="AY32" s="155" t="s">
        <v>19</v>
      </c>
      <c r="AZ32" s="549"/>
      <c r="BA32" s="550"/>
      <c r="BB32" s="544"/>
      <c r="BC32" s="545"/>
      <c r="BE32" s="156" t="str">
        <f t="shared" si="0"/>
        <v>0</v>
      </c>
      <c r="BF32" s="158" t="str">
        <f t="shared" ref="BF32:BF47" si="4">IF(ISBLANK(AW32),"0",IF(AW32&gt;AZ32,3,IF(AW32=AZ32,1,0)))</f>
        <v>0</v>
      </c>
      <c r="BG32" s="158" t="s">
        <v>19</v>
      </c>
      <c r="BH32" s="158" t="str">
        <f t="shared" si="1"/>
        <v>0</v>
      </c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 t="s">
        <v>19</v>
      </c>
      <c r="BV32" s="156" t="str">
        <f t="shared" si="2"/>
        <v>0</v>
      </c>
      <c r="BW32" s="152"/>
      <c r="BX32" s="149"/>
      <c r="BY32" s="149" t="str">
        <f>$D$17</f>
        <v>2.Gruppe 4</v>
      </c>
      <c r="BZ32" s="156">
        <f>SUM($BV$30+$BE$37+$BE$43)</f>
        <v>0</v>
      </c>
      <c r="CA32" s="153">
        <f>SUM($AZ$30+$AW$37+$AW$43)</f>
        <v>0</v>
      </c>
      <c r="CB32" s="160" t="s">
        <v>19</v>
      </c>
      <c r="CC32" s="162">
        <f>SUM($AW$30+$AZ$37++$AZ$43)</f>
        <v>0</v>
      </c>
      <c r="CD32" s="163">
        <f>SUM(CA32-CC32)</f>
        <v>0</v>
      </c>
      <c r="CE32" s="153"/>
      <c r="CF32" s="153"/>
      <c r="CG32" s="154"/>
      <c r="CH32" s="164" t="str">
        <f>IF(ISBLANK($AZ$47),"",IF(AND($BZ$31=$BZ$32,$CD$31=$CD$32,$CA$32=$CA$31),1,0))</f>
        <v/>
      </c>
      <c r="CI32" s="164" t="str">
        <f>IF(ISBLANK($AZ$47),"",IF(AND($BZ$33=$BZ$32,$CD$33=$CD$32,$CA$32=$CA$33),1,0))</f>
        <v/>
      </c>
      <c r="CJ32" s="164">
        <f>SUM(CH32:CI32)</f>
        <v>0</v>
      </c>
      <c r="CK32" s="16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</row>
    <row r="33" spans="2:139" s="148" customFormat="1" ht="22.5" customHeight="1" thickBot="1">
      <c r="B33" s="532">
        <v>44</v>
      </c>
      <c r="C33" s="533"/>
      <c r="D33" s="533"/>
      <c r="E33" s="533"/>
      <c r="F33" s="533"/>
      <c r="G33" s="533" t="s">
        <v>22</v>
      </c>
      <c r="H33" s="533"/>
      <c r="I33" s="533"/>
      <c r="J33" s="539">
        <f t="shared" si="3"/>
        <v>0.48333333333333323</v>
      </c>
      <c r="K33" s="539"/>
      <c r="L33" s="539"/>
      <c r="M33" s="539"/>
      <c r="N33" s="540"/>
      <c r="O33" s="546" t="str">
        <f>AG18</f>
        <v>2.Gruppe 1</v>
      </c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7"/>
      <c r="AD33" s="547"/>
      <c r="AE33" s="161" t="s">
        <v>20</v>
      </c>
      <c r="AF33" s="547" t="str">
        <f>AG19</f>
        <v>3.Gruppe 4</v>
      </c>
      <c r="AG33" s="547"/>
      <c r="AH33" s="547"/>
      <c r="AI33" s="547"/>
      <c r="AJ33" s="547"/>
      <c r="AK33" s="547"/>
      <c r="AL33" s="547"/>
      <c r="AM33" s="547"/>
      <c r="AN33" s="547"/>
      <c r="AO33" s="547"/>
      <c r="AP33" s="547"/>
      <c r="AQ33" s="547"/>
      <c r="AR33" s="547"/>
      <c r="AS33" s="547"/>
      <c r="AT33" s="547"/>
      <c r="AU33" s="547"/>
      <c r="AV33" s="552"/>
      <c r="AW33" s="466"/>
      <c r="AX33" s="467"/>
      <c r="AY33" s="161" t="s">
        <v>19</v>
      </c>
      <c r="AZ33" s="467"/>
      <c r="BA33" s="551"/>
      <c r="BB33" s="466"/>
      <c r="BC33" s="548"/>
      <c r="BE33" s="156" t="str">
        <f t="shared" si="0"/>
        <v>0</v>
      </c>
      <c r="BF33" s="158" t="str">
        <f t="shared" si="4"/>
        <v>0</v>
      </c>
      <c r="BG33" s="158" t="s">
        <v>19</v>
      </c>
      <c r="BH33" s="158" t="str">
        <f t="shared" si="1"/>
        <v>0</v>
      </c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 t="s">
        <v>19</v>
      </c>
      <c r="BV33" s="156" t="str">
        <f t="shared" si="2"/>
        <v>0</v>
      </c>
      <c r="BW33" s="152"/>
      <c r="BX33" s="149"/>
      <c r="BY33" s="149" t="str">
        <f>$D$18</f>
        <v>3.Gruppe 2</v>
      </c>
      <c r="BZ33" s="156">
        <f>SUM($BE$31+$BV$37+$BV$42)</f>
        <v>0</v>
      </c>
      <c r="CA33" s="153">
        <f>SUM($AW$31+$AZ$37+$AZ$42)</f>
        <v>0</v>
      </c>
      <c r="CB33" s="160" t="s">
        <v>19</v>
      </c>
      <c r="CC33" s="162">
        <f>SUM($AZ$31+$AW$37+$AW$42)</f>
        <v>0</v>
      </c>
      <c r="CD33" s="163">
        <f>SUM(CA33-CC33)</f>
        <v>0</v>
      </c>
      <c r="CE33" s="153"/>
      <c r="CF33" s="153"/>
      <c r="CG33" s="154"/>
      <c r="CH33" s="164" t="str">
        <f>IF(ISBLANK($AZ$47),"",IF(AND($BZ$32=$BZ$33,$CD$32=$CD$33,$CA$33=$CA$32),1,0))</f>
        <v/>
      </c>
      <c r="CI33" s="164" t="str">
        <f>IF(ISBLANK($AZ$47),"",IF(AND($BZ$33=$BZ$34,$CD$33=$CD$34,$CA$34=$CA$33),1,0))</f>
        <v/>
      </c>
      <c r="CJ33" s="164">
        <f>SUM(CH32:CI32)</f>
        <v>0</v>
      </c>
      <c r="CK33" s="16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</row>
    <row r="34" spans="2:139" s="148" customFormat="1" ht="22.5" customHeight="1">
      <c r="B34" s="534">
        <v>45</v>
      </c>
      <c r="C34" s="535"/>
      <c r="D34" s="535"/>
      <c r="E34" s="535"/>
      <c r="F34" s="535"/>
      <c r="G34" s="535" t="s">
        <v>31</v>
      </c>
      <c r="H34" s="535"/>
      <c r="I34" s="535"/>
      <c r="J34" s="542">
        <f t="shared" si="3"/>
        <v>0.49166666666666653</v>
      </c>
      <c r="K34" s="542"/>
      <c r="L34" s="542"/>
      <c r="M34" s="542"/>
      <c r="N34" s="543"/>
      <c r="O34" s="536" t="str">
        <f>R22</f>
        <v>1.Gruppe 3</v>
      </c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155" t="s">
        <v>20</v>
      </c>
      <c r="AF34" s="441" t="str">
        <f>R23</f>
        <v>2.Gruppe 2</v>
      </c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541"/>
      <c r="AW34" s="544"/>
      <c r="AX34" s="549"/>
      <c r="AY34" s="155" t="s">
        <v>19</v>
      </c>
      <c r="AZ34" s="549"/>
      <c r="BA34" s="550"/>
      <c r="BB34" s="544"/>
      <c r="BC34" s="545"/>
      <c r="BE34" s="156" t="str">
        <f t="shared" si="0"/>
        <v>0</v>
      </c>
      <c r="BF34" s="158" t="str">
        <f t="shared" si="4"/>
        <v>0</v>
      </c>
      <c r="BG34" s="158" t="s">
        <v>19</v>
      </c>
      <c r="BH34" s="158" t="str">
        <f t="shared" si="1"/>
        <v>0</v>
      </c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 t="s">
        <v>19</v>
      </c>
      <c r="BV34" s="156" t="str">
        <f t="shared" si="2"/>
        <v>0</v>
      </c>
      <c r="BW34" s="152"/>
      <c r="BX34" s="149"/>
      <c r="BY34" s="149" t="str">
        <f>$D$19</f>
        <v>3.Gruppe 3</v>
      </c>
      <c r="BZ34" s="156">
        <f>SUM($BV$31+$BE$36+$BV$43)</f>
        <v>0</v>
      </c>
      <c r="CA34" s="153">
        <f>SUM($AZ$31+$AW$36+$AZ$43)</f>
        <v>0</v>
      </c>
      <c r="CB34" s="160" t="s">
        <v>19</v>
      </c>
      <c r="CC34" s="162">
        <f>SUM($AW$31+$AZ$36+$AW$43)</f>
        <v>0</v>
      </c>
      <c r="CD34" s="163">
        <f>SUM(CA34-CC34)</f>
        <v>0</v>
      </c>
      <c r="CE34" s="153"/>
      <c r="CF34" s="153"/>
      <c r="CG34" s="154"/>
      <c r="CH34" s="164" t="str">
        <f>IF(ISBLANK($AZ$47),"",IF(AND($BZ$33=$BZ$34,$CD$33=$CD$34,$CA$34=$CA$33),1,0))</f>
        <v/>
      </c>
      <c r="CI34" s="164"/>
      <c r="CJ34" s="164">
        <f>SUM(CH34:CI34)</f>
        <v>0</v>
      </c>
      <c r="CK34" s="16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</row>
    <row r="35" spans="2:139" s="148" customFormat="1" ht="22.5" customHeight="1" thickBot="1">
      <c r="B35" s="532">
        <v>46</v>
      </c>
      <c r="C35" s="533"/>
      <c r="D35" s="533"/>
      <c r="E35" s="533"/>
      <c r="F35" s="533"/>
      <c r="G35" s="533" t="s">
        <v>31</v>
      </c>
      <c r="H35" s="533"/>
      <c r="I35" s="533"/>
      <c r="J35" s="539">
        <f t="shared" si="3"/>
        <v>0.49999999999999983</v>
      </c>
      <c r="K35" s="539"/>
      <c r="L35" s="539"/>
      <c r="M35" s="539"/>
      <c r="N35" s="540"/>
      <c r="O35" s="546" t="str">
        <f>R24</f>
        <v>3.Gruppe 1</v>
      </c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  <c r="AA35" s="547"/>
      <c r="AB35" s="547"/>
      <c r="AC35" s="547"/>
      <c r="AD35" s="547"/>
      <c r="AE35" s="161" t="s">
        <v>20</v>
      </c>
      <c r="AF35" s="547" t="str">
        <f>R25</f>
        <v>1.Gruppe 4</v>
      </c>
      <c r="AG35" s="547"/>
      <c r="AH35" s="547"/>
      <c r="AI35" s="547"/>
      <c r="AJ35" s="547"/>
      <c r="AK35" s="547"/>
      <c r="AL35" s="547"/>
      <c r="AM35" s="547"/>
      <c r="AN35" s="547"/>
      <c r="AO35" s="547"/>
      <c r="AP35" s="547"/>
      <c r="AQ35" s="547"/>
      <c r="AR35" s="547"/>
      <c r="AS35" s="547"/>
      <c r="AT35" s="547"/>
      <c r="AU35" s="547"/>
      <c r="AV35" s="552"/>
      <c r="AW35" s="466"/>
      <c r="AX35" s="467"/>
      <c r="AY35" s="161" t="s">
        <v>19</v>
      </c>
      <c r="AZ35" s="467"/>
      <c r="BA35" s="551"/>
      <c r="BB35" s="466"/>
      <c r="BC35" s="548"/>
      <c r="BE35" s="156" t="str">
        <f t="shared" si="0"/>
        <v>0</v>
      </c>
      <c r="BF35" s="158" t="str">
        <f t="shared" si="4"/>
        <v>0</v>
      </c>
      <c r="BG35" s="158" t="s">
        <v>19</v>
      </c>
      <c r="BH35" s="158" t="str">
        <f t="shared" si="1"/>
        <v>0</v>
      </c>
      <c r="BI35" s="149"/>
      <c r="BJ35" s="149"/>
      <c r="BK35" s="120"/>
      <c r="BL35" s="120"/>
      <c r="BM35" s="120"/>
      <c r="BN35" s="120"/>
      <c r="BO35" s="120"/>
      <c r="BP35" s="120"/>
      <c r="BQ35" s="120"/>
      <c r="BR35" s="120"/>
      <c r="BS35" s="120"/>
      <c r="BT35" s="149"/>
      <c r="BU35" s="149" t="s">
        <v>19</v>
      </c>
      <c r="BV35" s="156" t="str">
        <f t="shared" si="2"/>
        <v>0</v>
      </c>
      <c r="BW35" s="152"/>
      <c r="BX35" s="149"/>
      <c r="BY35" s="149"/>
      <c r="BZ35" s="149"/>
      <c r="CA35" s="153"/>
      <c r="CB35" s="153"/>
      <c r="CC35" s="153"/>
      <c r="CD35" s="153"/>
      <c r="CE35" s="153"/>
      <c r="CF35" s="153"/>
      <c r="CG35" s="154"/>
      <c r="CH35" s="164"/>
      <c r="CI35" s="164"/>
      <c r="CJ35" s="164"/>
      <c r="CK35" s="16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</row>
    <row r="36" spans="2:139" s="148" customFormat="1" ht="22.5" customHeight="1">
      <c r="B36" s="534">
        <v>47</v>
      </c>
      <c r="C36" s="535"/>
      <c r="D36" s="535"/>
      <c r="E36" s="535"/>
      <c r="F36" s="535"/>
      <c r="G36" s="535" t="s">
        <v>16</v>
      </c>
      <c r="H36" s="535"/>
      <c r="I36" s="535"/>
      <c r="J36" s="542">
        <f t="shared" si="3"/>
        <v>0.50833333333333319</v>
      </c>
      <c r="K36" s="542"/>
      <c r="L36" s="542"/>
      <c r="M36" s="542"/>
      <c r="N36" s="543"/>
      <c r="O36" s="536" t="str">
        <f>D19</f>
        <v>3.Gruppe 3</v>
      </c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155" t="s">
        <v>20</v>
      </c>
      <c r="AF36" s="441" t="str">
        <f>D16</f>
        <v>1.Gruppe 1</v>
      </c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  <c r="AR36" s="441"/>
      <c r="AS36" s="441"/>
      <c r="AT36" s="441"/>
      <c r="AU36" s="441"/>
      <c r="AV36" s="541"/>
      <c r="AW36" s="544"/>
      <c r="AX36" s="549"/>
      <c r="AY36" s="155" t="s">
        <v>19</v>
      </c>
      <c r="AZ36" s="549"/>
      <c r="BA36" s="550"/>
      <c r="BB36" s="544"/>
      <c r="BC36" s="545"/>
      <c r="BD36" s="165"/>
      <c r="BE36" s="156" t="str">
        <f t="shared" si="0"/>
        <v>0</v>
      </c>
      <c r="BF36" s="158" t="str">
        <f t="shared" si="4"/>
        <v>0</v>
      </c>
      <c r="BG36" s="158" t="s">
        <v>19</v>
      </c>
      <c r="BH36" s="158" t="str">
        <f t="shared" si="1"/>
        <v>0</v>
      </c>
      <c r="BI36" s="149"/>
      <c r="BJ36" s="149"/>
      <c r="BK36" s="166"/>
      <c r="BL36" s="166"/>
      <c r="BM36" s="167" t="str">
        <f>$D$17</f>
        <v>2.Gruppe 4</v>
      </c>
      <c r="BN36" s="168">
        <f>SUM($BH$30+$BF$35+$BH$42+$BF$47)</f>
        <v>0</v>
      </c>
      <c r="BO36" s="168">
        <f>SUM($AZ$30+$AW$35+$AZ$42+$AW$47)</f>
        <v>0</v>
      </c>
      <c r="BP36" s="169" t="s">
        <v>19</v>
      </c>
      <c r="BQ36" s="168">
        <f>SUM($AW$30+$AZ$35+$AW$42+$AZ$47)</f>
        <v>0</v>
      </c>
      <c r="BR36" s="170">
        <f>SUM(BO36-BQ36)</f>
        <v>0</v>
      </c>
      <c r="BS36" s="149"/>
      <c r="BT36" s="149"/>
      <c r="BU36" s="149" t="s">
        <v>19</v>
      </c>
      <c r="BV36" s="156" t="str">
        <f t="shared" si="2"/>
        <v>0</v>
      </c>
      <c r="BW36" s="152"/>
      <c r="BX36" s="149"/>
      <c r="BY36" s="159" t="s">
        <v>13</v>
      </c>
      <c r="BZ36" s="149" t="s">
        <v>24</v>
      </c>
      <c r="CA36" s="457" t="s">
        <v>25</v>
      </c>
      <c r="CB36" s="457"/>
      <c r="CC36" s="457"/>
      <c r="CD36" s="160" t="s">
        <v>26</v>
      </c>
      <c r="CE36" s="153"/>
      <c r="CF36" s="153"/>
      <c r="CG36" s="154"/>
      <c r="CH36" s="164"/>
      <c r="CI36" s="164"/>
      <c r="CJ36" s="164"/>
      <c r="CK36" s="16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</row>
    <row r="37" spans="2:139" s="148" customFormat="1" ht="22.5" customHeight="1" thickBot="1">
      <c r="B37" s="532">
        <v>48</v>
      </c>
      <c r="C37" s="533"/>
      <c r="D37" s="533"/>
      <c r="E37" s="533"/>
      <c r="F37" s="533"/>
      <c r="G37" s="533" t="s">
        <v>16</v>
      </c>
      <c r="H37" s="533"/>
      <c r="I37" s="533"/>
      <c r="J37" s="539">
        <f t="shared" si="3"/>
        <v>0.5166666666666665</v>
      </c>
      <c r="K37" s="539"/>
      <c r="L37" s="539"/>
      <c r="M37" s="539"/>
      <c r="N37" s="540"/>
      <c r="O37" s="546" t="str">
        <f>D17</f>
        <v>2.Gruppe 4</v>
      </c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  <c r="AC37" s="547"/>
      <c r="AD37" s="547"/>
      <c r="AE37" s="161" t="s">
        <v>20</v>
      </c>
      <c r="AF37" s="547" t="str">
        <f>D18</f>
        <v>3.Gruppe 2</v>
      </c>
      <c r="AG37" s="547"/>
      <c r="AH37" s="547"/>
      <c r="AI37" s="547"/>
      <c r="AJ37" s="547"/>
      <c r="AK37" s="547"/>
      <c r="AL37" s="547"/>
      <c r="AM37" s="547"/>
      <c r="AN37" s="547"/>
      <c r="AO37" s="547"/>
      <c r="AP37" s="547"/>
      <c r="AQ37" s="547"/>
      <c r="AR37" s="547"/>
      <c r="AS37" s="547"/>
      <c r="AT37" s="547"/>
      <c r="AU37" s="547"/>
      <c r="AV37" s="552"/>
      <c r="AW37" s="466"/>
      <c r="AX37" s="467"/>
      <c r="AY37" s="161" t="s">
        <v>19</v>
      </c>
      <c r="AZ37" s="467"/>
      <c r="BA37" s="551"/>
      <c r="BB37" s="466"/>
      <c r="BC37" s="548"/>
      <c r="BD37" s="165"/>
      <c r="BE37" s="156" t="str">
        <f t="shared" si="0"/>
        <v>0</v>
      </c>
      <c r="BF37" s="158" t="str">
        <f t="shared" si="4"/>
        <v>0</v>
      </c>
      <c r="BG37" s="158" t="s">
        <v>19</v>
      </c>
      <c r="BH37" s="158" t="str">
        <f t="shared" si="1"/>
        <v>0</v>
      </c>
      <c r="BI37" s="149"/>
      <c r="BJ37" s="149"/>
      <c r="BK37" s="166"/>
      <c r="BL37" s="166"/>
      <c r="BM37" s="167">
        <f>$D$20</f>
        <v>0</v>
      </c>
      <c r="BN37" s="168">
        <f>SUM($BF$34+$BH$38+$BF$43+$BH$47)</f>
        <v>0</v>
      </c>
      <c r="BO37" s="168">
        <f>SUM($AW$34+$AZ$38+$AW$43+$AZ$47)</f>
        <v>0</v>
      </c>
      <c r="BP37" s="169" t="s">
        <v>19</v>
      </c>
      <c r="BQ37" s="168">
        <f>SUM($AZ$34+$AW$38+$AZ$43+$AW$47)</f>
        <v>0</v>
      </c>
      <c r="BR37" s="170">
        <f>SUM(BO37-BQ37)</f>
        <v>0</v>
      </c>
      <c r="BS37" s="149"/>
      <c r="BT37" s="149"/>
      <c r="BU37" s="149" t="s">
        <v>19</v>
      </c>
      <c r="BV37" s="156" t="str">
        <f t="shared" si="2"/>
        <v>0</v>
      </c>
      <c r="BW37" s="152"/>
      <c r="BX37" s="149"/>
      <c r="BY37" s="149" t="str">
        <f>$AG$16</f>
        <v xml:space="preserve"> 1.Gruppe 2</v>
      </c>
      <c r="BZ37" s="156">
        <f>SUM($BE$32+$BV$38+$BE$44)</f>
        <v>0</v>
      </c>
      <c r="CA37" s="153">
        <f>SUM($AW$32+$AZ$38+$AW$44)</f>
        <v>0</v>
      </c>
      <c r="CB37" s="160" t="s">
        <v>19</v>
      </c>
      <c r="CC37" s="162">
        <f>SUM($AZ$32+$AW$38+$AZ$44)</f>
        <v>0</v>
      </c>
      <c r="CD37" s="163">
        <f>SUM(CA37-CC37)</f>
        <v>0</v>
      </c>
      <c r="CE37" s="153"/>
      <c r="CF37" s="153"/>
      <c r="CG37" s="154"/>
      <c r="CH37" s="164" t="str">
        <f>IF(ISBLANK($AZ$47),"",IF(AND($BZ$37=$BZ$38,$CD$37=$CD$38,$CA$38=$CA$37),1,0))</f>
        <v/>
      </c>
      <c r="CI37" s="164"/>
      <c r="CJ37" s="164">
        <f>SUM(CH37:CI37)</f>
        <v>0</v>
      </c>
      <c r="CK37" s="16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</row>
    <row r="38" spans="2:139" s="148" customFormat="1" ht="22.5" customHeight="1">
      <c r="B38" s="534">
        <v>49</v>
      </c>
      <c r="C38" s="535"/>
      <c r="D38" s="535"/>
      <c r="E38" s="535"/>
      <c r="F38" s="535"/>
      <c r="G38" s="535" t="s">
        <v>22</v>
      </c>
      <c r="H38" s="535"/>
      <c r="I38" s="535"/>
      <c r="J38" s="542">
        <f t="shared" si="3"/>
        <v>0.5249999999999998</v>
      </c>
      <c r="K38" s="542"/>
      <c r="L38" s="542"/>
      <c r="M38" s="542"/>
      <c r="N38" s="543"/>
      <c r="O38" s="536" t="str">
        <f>AG19</f>
        <v>3.Gruppe 4</v>
      </c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155" t="s">
        <v>20</v>
      </c>
      <c r="AF38" s="441" t="str">
        <f>AG16</f>
        <v xml:space="preserve"> 1.Gruppe 2</v>
      </c>
      <c r="AG38" s="441"/>
      <c r="AH38" s="441"/>
      <c r="AI38" s="441"/>
      <c r="AJ38" s="441"/>
      <c r="AK38" s="441"/>
      <c r="AL38" s="441"/>
      <c r="AM38" s="441"/>
      <c r="AN38" s="441"/>
      <c r="AO38" s="441"/>
      <c r="AP38" s="441"/>
      <c r="AQ38" s="441"/>
      <c r="AR38" s="441"/>
      <c r="AS38" s="441"/>
      <c r="AT38" s="441"/>
      <c r="AU38" s="441"/>
      <c r="AV38" s="541"/>
      <c r="AW38" s="544"/>
      <c r="AX38" s="549"/>
      <c r="AY38" s="155" t="s">
        <v>19</v>
      </c>
      <c r="AZ38" s="549"/>
      <c r="BA38" s="550"/>
      <c r="BB38" s="544"/>
      <c r="BC38" s="545"/>
      <c r="BD38" s="165"/>
      <c r="BE38" s="156" t="str">
        <f t="shared" si="0"/>
        <v>0</v>
      </c>
      <c r="BF38" s="158" t="str">
        <f t="shared" si="4"/>
        <v>0</v>
      </c>
      <c r="BG38" s="158" t="s">
        <v>19</v>
      </c>
      <c r="BH38" s="158" t="str">
        <f t="shared" si="1"/>
        <v>0</v>
      </c>
      <c r="BI38" s="149"/>
      <c r="BJ38" s="149"/>
      <c r="BK38" s="166"/>
      <c r="BL38" s="166"/>
      <c r="BM38" s="167" t="str">
        <f>$D$19</f>
        <v>3.Gruppe 3</v>
      </c>
      <c r="BN38" s="168" t="e">
        <f>SUM($BF$31+$BH$35+$BF$39+$BH$43)</f>
        <v>#VALUE!</v>
      </c>
      <c r="BO38" s="168">
        <f>SUM($AW$31+$AZ$35+$AW$39+$AZ$43)</f>
        <v>0</v>
      </c>
      <c r="BP38" s="169" t="s">
        <v>19</v>
      </c>
      <c r="BQ38" s="168">
        <f>SUM($AZ$31+$AW$35+$AZ$39+$AW$43)</f>
        <v>0</v>
      </c>
      <c r="BR38" s="170">
        <f>SUM(BO38-BQ38)</f>
        <v>0</v>
      </c>
      <c r="BS38" s="149"/>
      <c r="BT38" s="149"/>
      <c r="BU38" s="149" t="s">
        <v>19</v>
      </c>
      <c r="BV38" s="156" t="str">
        <f t="shared" si="2"/>
        <v>0</v>
      </c>
      <c r="BW38" s="152"/>
      <c r="BX38" s="149"/>
      <c r="BY38" s="149" t="str">
        <f>$AG$17</f>
        <v>2.Gruppe 3</v>
      </c>
      <c r="BZ38" s="156">
        <f>SUM($BV$32+$BE$39+$BE$45)</f>
        <v>0</v>
      </c>
      <c r="CA38" s="153">
        <f>SUM($AZ$32+$AW$39+$AW$45)</f>
        <v>0</v>
      </c>
      <c r="CB38" s="160" t="s">
        <v>19</v>
      </c>
      <c r="CC38" s="162">
        <f>SUM($AW$32+$AZ$39+$AZ$45)</f>
        <v>0</v>
      </c>
      <c r="CD38" s="163">
        <f>SUM(CA38-CC38)</f>
        <v>0</v>
      </c>
      <c r="CE38" s="153"/>
      <c r="CF38" s="153"/>
      <c r="CG38" s="154"/>
      <c r="CH38" s="164" t="str">
        <f>IF(ISBLANK($AZ$47),"",IF(AND($BZ$37=$BZ$38,$CD$37=$CD$38,$CA$38=$CA$37),1,0))</f>
        <v/>
      </c>
      <c r="CI38" s="164" t="str">
        <f>IF(ISBLANK($AZ$47),"",IF(AND($BZ$39=$BZ$38,$CD$39=$CD$38,$CA$38=$CA$39),1,0))</f>
        <v/>
      </c>
      <c r="CJ38" s="164">
        <f>SUM(CH38:CI38)</f>
        <v>0</v>
      </c>
      <c r="CK38" s="16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</row>
    <row r="39" spans="2:139" s="148" customFormat="1" ht="22.5" customHeight="1" thickBot="1">
      <c r="B39" s="532">
        <v>50</v>
      </c>
      <c r="C39" s="533"/>
      <c r="D39" s="533"/>
      <c r="E39" s="533"/>
      <c r="F39" s="533"/>
      <c r="G39" s="533" t="s">
        <v>22</v>
      </c>
      <c r="H39" s="533"/>
      <c r="I39" s="533"/>
      <c r="J39" s="539">
        <f t="shared" si="3"/>
        <v>0.5333333333333331</v>
      </c>
      <c r="K39" s="539"/>
      <c r="L39" s="539"/>
      <c r="M39" s="539"/>
      <c r="N39" s="540"/>
      <c r="O39" s="546" t="str">
        <f>AG17</f>
        <v>2.Gruppe 3</v>
      </c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161" t="s">
        <v>20</v>
      </c>
      <c r="AF39" s="547" t="str">
        <f>AG18</f>
        <v>2.Gruppe 1</v>
      </c>
      <c r="AG39" s="547"/>
      <c r="AH39" s="547"/>
      <c r="AI39" s="547"/>
      <c r="AJ39" s="547"/>
      <c r="AK39" s="547"/>
      <c r="AL39" s="547"/>
      <c r="AM39" s="547"/>
      <c r="AN39" s="547"/>
      <c r="AO39" s="547"/>
      <c r="AP39" s="547"/>
      <c r="AQ39" s="547"/>
      <c r="AR39" s="547"/>
      <c r="AS39" s="547"/>
      <c r="AT39" s="547"/>
      <c r="AU39" s="547"/>
      <c r="AV39" s="552"/>
      <c r="AW39" s="466"/>
      <c r="AX39" s="467"/>
      <c r="AY39" s="161" t="s">
        <v>19</v>
      </c>
      <c r="AZ39" s="467"/>
      <c r="BA39" s="551"/>
      <c r="BB39" s="466"/>
      <c r="BC39" s="548"/>
      <c r="BD39" s="165"/>
      <c r="BE39" s="156" t="str">
        <f t="shared" si="0"/>
        <v>0</v>
      </c>
      <c r="BF39" s="158" t="str">
        <f t="shared" si="4"/>
        <v>0</v>
      </c>
      <c r="BG39" s="158" t="s">
        <v>19</v>
      </c>
      <c r="BH39" s="158" t="str">
        <f t="shared" si="1"/>
        <v>0</v>
      </c>
      <c r="BI39" s="149"/>
      <c r="BJ39" s="149"/>
      <c r="BK39" s="166"/>
      <c r="BL39" s="166"/>
      <c r="BM39" s="167" t="str">
        <f>$D$18</f>
        <v>3.Gruppe 2</v>
      </c>
      <c r="BN39" s="168">
        <f>SUM($BH$31+$BF$38+$BF$42+$BH$46)</f>
        <v>0</v>
      </c>
      <c r="BO39" s="168">
        <f>SUM($AZ$31+$AW$38+$AW$42+$AZ$46)</f>
        <v>0</v>
      </c>
      <c r="BP39" s="169" t="s">
        <v>19</v>
      </c>
      <c r="BQ39" s="168">
        <f>SUM($AW$31+$AZ$38+$AZ$42+$AW$46)</f>
        <v>0</v>
      </c>
      <c r="BR39" s="170">
        <f>SUM(BO39-BQ39)</f>
        <v>0</v>
      </c>
      <c r="BS39" s="149"/>
      <c r="BT39" s="149"/>
      <c r="BU39" s="149" t="s">
        <v>19</v>
      </c>
      <c r="BV39" s="156" t="str">
        <f t="shared" si="2"/>
        <v>0</v>
      </c>
      <c r="BW39" s="152"/>
      <c r="BX39" s="149"/>
      <c r="BY39" s="149" t="str">
        <f>$AG$18</f>
        <v>2.Gruppe 1</v>
      </c>
      <c r="BZ39" s="156">
        <f>SUM($BE$33+$BV$39+$BV$44)</f>
        <v>0</v>
      </c>
      <c r="CA39" s="153">
        <f>SUM($AW$33+$AZ$39+$AZ$44)</f>
        <v>0</v>
      </c>
      <c r="CB39" s="160" t="s">
        <v>19</v>
      </c>
      <c r="CC39" s="162">
        <f>SUM($AZ$33+$AW$39+$AW$44)</f>
        <v>0</v>
      </c>
      <c r="CD39" s="163">
        <f>SUM(CA39-CC39)</f>
        <v>0</v>
      </c>
      <c r="CE39" s="153"/>
      <c r="CF39" s="153"/>
      <c r="CG39" s="154"/>
      <c r="CH39" s="164" t="str">
        <f>IF(ISBLANK($AZ$47),"",IF(AND($BZ$39=$BZ$38,$CD$39=$CD$38,$CA$38=$CA$39),1,0))</f>
        <v/>
      </c>
      <c r="CI39" s="164" t="str">
        <f>IF(ISBLANK($AZ$47),"",IF(AND($BZ$39=$BZ$40,$CD$39=$CD$40,$CA$40=$CA$39),1,0))</f>
        <v/>
      </c>
      <c r="CJ39" s="164">
        <f>SUM(CH38:CI38)</f>
        <v>0</v>
      </c>
      <c r="CK39" s="16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</row>
    <row r="40" spans="2:139" s="148" customFormat="1" ht="22.5" customHeight="1">
      <c r="B40" s="534">
        <v>51</v>
      </c>
      <c r="C40" s="535"/>
      <c r="D40" s="535"/>
      <c r="E40" s="535"/>
      <c r="F40" s="535"/>
      <c r="G40" s="535" t="s">
        <v>31</v>
      </c>
      <c r="H40" s="535"/>
      <c r="I40" s="535"/>
      <c r="J40" s="542">
        <f t="shared" si="3"/>
        <v>0.54166666666666641</v>
      </c>
      <c r="K40" s="542"/>
      <c r="L40" s="542"/>
      <c r="M40" s="542"/>
      <c r="N40" s="543"/>
      <c r="O40" s="536" t="str">
        <f>R25</f>
        <v>1.Gruppe 4</v>
      </c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155" t="s">
        <v>20</v>
      </c>
      <c r="AF40" s="441" t="str">
        <f>R22</f>
        <v>1.Gruppe 3</v>
      </c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/>
      <c r="AV40" s="541"/>
      <c r="AW40" s="544"/>
      <c r="AX40" s="549"/>
      <c r="AY40" s="155" t="s">
        <v>19</v>
      </c>
      <c r="AZ40" s="549"/>
      <c r="BA40" s="550"/>
      <c r="BB40" s="544"/>
      <c r="BC40" s="545"/>
      <c r="BD40" s="165"/>
      <c r="BE40" s="156" t="str">
        <f t="shared" si="0"/>
        <v>0</v>
      </c>
      <c r="BF40" s="158" t="str">
        <f t="shared" si="4"/>
        <v>0</v>
      </c>
      <c r="BG40" s="158" t="s">
        <v>19</v>
      </c>
      <c r="BH40" s="158" t="str">
        <f t="shared" si="1"/>
        <v>0</v>
      </c>
      <c r="BI40" s="149"/>
      <c r="BJ40" s="149"/>
      <c r="BK40" s="166"/>
      <c r="BL40" s="166"/>
      <c r="BM40" s="171" t="str">
        <f>$D$16</f>
        <v>1.Gruppe 1</v>
      </c>
      <c r="BN40" s="168" t="e">
        <f>SUM($BF$30+$BH$34+$BH$39+$BF$46)</f>
        <v>#VALUE!</v>
      </c>
      <c r="BO40" s="168">
        <f>SUM($AW$30+$AZ$34+$AZ$39+$AW$46)</f>
        <v>0</v>
      </c>
      <c r="BP40" s="169" t="s">
        <v>19</v>
      </c>
      <c r="BQ40" s="168">
        <f>SUM($AZ$30+$AW$34+$AW$39+$AZ$46)</f>
        <v>0</v>
      </c>
      <c r="BR40" s="172">
        <f>SUM(BO40-BQ40)</f>
        <v>0</v>
      </c>
      <c r="BS40" s="149"/>
      <c r="BT40" s="149"/>
      <c r="BU40" s="149" t="s">
        <v>19</v>
      </c>
      <c r="BV40" s="156" t="str">
        <f t="shared" si="2"/>
        <v>0</v>
      </c>
      <c r="BW40" s="152"/>
      <c r="BX40" s="149"/>
      <c r="BY40" s="149" t="str">
        <f>$AG$19</f>
        <v>3.Gruppe 4</v>
      </c>
      <c r="BZ40" s="156">
        <f>SUM($BV$33+$BE$38+$BV$45)</f>
        <v>0</v>
      </c>
      <c r="CA40" s="153">
        <f>SUM($AZ$33+$AW$38+$AZ$45)</f>
        <v>0</v>
      </c>
      <c r="CB40" s="160" t="s">
        <v>19</v>
      </c>
      <c r="CC40" s="162">
        <f>SUM($AW$33+$AZ$38+$AW$45)</f>
        <v>0</v>
      </c>
      <c r="CD40" s="163">
        <f>SUM(CA40-CC40)</f>
        <v>0</v>
      </c>
      <c r="CE40" s="153"/>
      <c r="CF40" s="153"/>
      <c r="CG40" s="154"/>
      <c r="CH40" s="164" t="str">
        <f>IF(ISBLANK($AZ$47),"",IF(AND($BZ$39=$BZ$40,$CD$39=$CD$40,$CA$40=$CA$39),1,0))</f>
        <v/>
      </c>
      <c r="CI40" s="164"/>
      <c r="CJ40" s="164">
        <f>SUM(CH40:CI40)</f>
        <v>0</v>
      </c>
      <c r="CK40" s="16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</row>
    <row r="41" spans="2:139" s="148" customFormat="1" ht="22.5" customHeight="1" thickBot="1">
      <c r="B41" s="532">
        <v>52</v>
      </c>
      <c r="C41" s="533"/>
      <c r="D41" s="533"/>
      <c r="E41" s="533"/>
      <c r="F41" s="533"/>
      <c r="G41" s="533" t="s">
        <v>31</v>
      </c>
      <c r="H41" s="533"/>
      <c r="I41" s="533"/>
      <c r="J41" s="539">
        <f t="shared" si="3"/>
        <v>0.54999999999999971</v>
      </c>
      <c r="K41" s="539"/>
      <c r="L41" s="539"/>
      <c r="M41" s="539"/>
      <c r="N41" s="540"/>
      <c r="O41" s="546" t="str">
        <f>R23</f>
        <v>2.Gruppe 2</v>
      </c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547"/>
      <c r="AA41" s="547"/>
      <c r="AB41" s="547"/>
      <c r="AC41" s="547"/>
      <c r="AD41" s="547"/>
      <c r="AE41" s="161" t="s">
        <v>20</v>
      </c>
      <c r="AF41" s="547" t="str">
        <f>R24</f>
        <v>3.Gruppe 1</v>
      </c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7"/>
      <c r="AT41" s="547"/>
      <c r="AU41" s="547"/>
      <c r="AV41" s="552"/>
      <c r="AW41" s="466"/>
      <c r="AX41" s="467"/>
      <c r="AY41" s="161" t="s">
        <v>19</v>
      </c>
      <c r="AZ41" s="467"/>
      <c r="BA41" s="551"/>
      <c r="BB41" s="466"/>
      <c r="BC41" s="548"/>
      <c r="BD41" s="165"/>
      <c r="BE41" s="156" t="str">
        <f t="shared" si="0"/>
        <v>0</v>
      </c>
      <c r="BF41" s="158" t="str">
        <f t="shared" si="4"/>
        <v>0</v>
      </c>
      <c r="BG41" s="158" t="s">
        <v>19</v>
      </c>
      <c r="BH41" s="158" t="str">
        <f t="shared" si="1"/>
        <v>0</v>
      </c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 t="s">
        <v>19</v>
      </c>
      <c r="BV41" s="156" t="str">
        <f t="shared" si="2"/>
        <v>0</v>
      </c>
      <c r="BW41" s="152"/>
      <c r="BX41" s="149"/>
      <c r="BY41" s="149"/>
      <c r="BZ41" s="149"/>
      <c r="CA41" s="153"/>
      <c r="CB41" s="153"/>
      <c r="CC41" s="153"/>
      <c r="CD41" s="153"/>
      <c r="CE41" s="153"/>
      <c r="CF41" s="153"/>
      <c r="CG41" s="154"/>
      <c r="CH41" s="164"/>
      <c r="CI41" s="164"/>
      <c r="CJ41" s="164"/>
      <c r="CK41" s="16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</row>
    <row r="42" spans="2:139" s="148" customFormat="1" ht="22.5" customHeight="1">
      <c r="B42" s="534">
        <v>53</v>
      </c>
      <c r="C42" s="535"/>
      <c r="D42" s="535"/>
      <c r="E42" s="535"/>
      <c r="F42" s="535"/>
      <c r="G42" s="535" t="s">
        <v>16</v>
      </c>
      <c r="H42" s="535"/>
      <c r="I42" s="535"/>
      <c r="J42" s="542">
        <f t="shared" si="3"/>
        <v>0.55833333333333302</v>
      </c>
      <c r="K42" s="542"/>
      <c r="L42" s="542"/>
      <c r="M42" s="542"/>
      <c r="N42" s="543"/>
      <c r="O42" s="536" t="str">
        <f>D16</f>
        <v>1.Gruppe 1</v>
      </c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  <c r="AE42" s="155" t="s">
        <v>20</v>
      </c>
      <c r="AF42" s="441" t="str">
        <f>D18</f>
        <v>3.Gruppe 2</v>
      </c>
      <c r="AG42" s="441"/>
      <c r="AH42" s="441"/>
      <c r="AI42" s="441"/>
      <c r="AJ42" s="441"/>
      <c r="AK42" s="441"/>
      <c r="AL42" s="441"/>
      <c r="AM42" s="441"/>
      <c r="AN42" s="441"/>
      <c r="AO42" s="441"/>
      <c r="AP42" s="441"/>
      <c r="AQ42" s="441"/>
      <c r="AR42" s="441"/>
      <c r="AS42" s="441"/>
      <c r="AT42" s="441"/>
      <c r="AU42" s="441"/>
      <c r="AV42" s="541"/>
      <c r="AW42" s="544"/>
      <c r="AX42" s="549"/>
      <c r="AY42" s="155" t="s">
        <v>19</v>
      </c>
      <c r="AZ42" s="549"/>
      <c r="BA42" s="550"/>
      <c r="BB42" s="544"/>
      <c r="BC42" s="545"/>
      <c r="BD42" s="165"/>
      <c r="BE42" s="156" t="str">
        <f t="shared" si="0"/>
        <v>0</v>
      </c>
      <c r="BF42" s="158" t="str">
        <f t="shared" si="4"/>
        <v>0</v>
      </c>
      <c r="BG42" s="158" t="s">
        <v>19</v>
      </c>
      <c r="BH42" s="158" t="str">
        <f t="shared" si="1"/>
        <v>0</v>
      </c>
      <c r="BI42" s="149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49"/>
      <c r="BU42" s="149" t="s">
        <v>19</v>
      </c>
      <c r="BV42" s="156" t="str">
        <f t="shared" si="2"/>
        <v>0</v>
      </c>
      <c r="BW42" s="152"/>
      <c r="BX42" s="149"/>
      <c r="BY42" s="159" t="s">
        <v>30</v>
      </c>
      <c r="BZ42" s="149" t="s">
        <v>24</v>
      </c>
      <c r="CA42" s="457" t="s">
        <v>25</v>
      </c>
      <c r="CB42" s="457"/>
      <c r="CC42" s="457"/>
      <c r="CD42" s="160" t="s">
        <v>26</v>
      </c>
      <c r="CE42" s="153"/>
      <c r="CF42" s="153"/>
      <c r="CG42" s="154"/>
      <c r="CH42" s="164"/>
      <c r="CI42" s="164"/>
      <c r="CJ42" s="164"/>
      <c r="CK42" s="16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</row>
    <row r="43" spans="2:139" s="148" customFormat="1" ht="22.5" customHeight="1" thickBot="1">
      <c r="B43" s="532">
        <v>54</v>
      </c>
      <c r="C43" s="533"/>
      <c r="D43" s="533"/>
      <c r="E43" s="533"/>
      <c r="F43" s="533"/>
      <c r="G43" s="533" t="s">
        <v>16</v>
      </c>
      <c r="H43" s="533"/>
      <c r="I43" s="533"/>
      <c r="J43" s="539">
        <f t="shared" si="3"/>
        <v>0.56666666666666632</v>
      </c>
      <c r="K43" s="539"/>
      <c r="L43" s="539"/>
      <c r="M43" s="539"/>
      <c r="N43" s="540"/>
      <c r="O43" s="546" t="str">
        <f>D17</f>
        <v>2.Gruppe 4</v>
      </c>
      <c r="P43" s="547"/>
      <c r="Q43" s="547"/>
      <c r="R43" s="547"/>
      <c r="S43" s="547"/>
      <c r="T43" s="547"/>
      <c r="U43" s="547"/>
      <c r="V43" s="547"/>
      <c r="W43" s="547"/>
      <c r="X43" s="547"/>
      <c r="Y43" s="547"/>
      <c r="Z43" s="547"/>
      <c r="AA43" s="547"/>
      <c r="AB43" s="547"/>
      <c r="AC43" s="547"/>
      <c r="AD43" s="547"/>
      <c r="AE43" s="161" t="s">
        <v>20</v>
      </c>
      <c r="AF43" s="547" t="str">
        <f>D19</f>
        <v>3.Gruppe 3</v>
      </c>
      <c r="AG43" s="547"/>
      <c r="AH43" s="547"/>
      <c r="AI43" s="547"/>
      <c r="AJ43" s="547"/>
      <c r="AK43" s="547"/>
      <c r="AL43" s="547"/>
      <c r="AM43" s="547"/>
      <c r="AN43" s="547"/>
      <c r="AO43" s="547"/>
      <c r="AP43" s="547"/>
      <c r="AQ43" s="547"/>
      <c r="AR43" s="547"/>
      <c r="AS43" s="547"/>
      <c r="AT43" s="547"/>
      <c r="AU43" s="547"/>
      <c r="AV43" s="552"/>
      <c r="AW43" s="466"/>
      <c r="AX43" s="467"/>
      <c r="AY43" s="161" t="s">
        <v>19</v>
      </c>
      <c r="AZ43" s="467"/>
      <c r="BA43" s="551"/>
      <c r="BB43" s="466"/>
      <c r="BC43" s="548"/>
      <c r="BD43" s="165"/>
      <c r="BE43" s="156" t="str">
        <f t="shared" si="0"/>
        <v>0</v>
      </c>
      <c r="BF43" s="158" t="str">
        <f t="shared" si="4"/>
        <v>0</v>
      </c>
      <c r="BG43" s="158" t="s">
        <v>19</v>
      </c>
      <c r="BH43" s="158" t="str">
        <f t="shared" si="1"/>
        <v>0</v>
      </c>
      <c r="BI43" s="149"/>
      <c r="BJ43" s="149"/>
      <c r="BK43" s="166"/>
      <c r="BL43" s="166"/>
      <c r="BM43" s="167" t="str">
        <f>AG16</f>
        <v xml:space="preserve"> 1.Gruppe 2</v>
      </c>
      <c r="BN43" s="168" t="e">
        <f>SUM($BH$33+$BF$40+$BF$44+#REF!)</f>
        <v>#REF!</v>
      </c>
      <c r="BO43" s="168" t="e">
        <f>SUM($AZ$33+$AW$40+$AW$44+#REF!)</f>
        <v>#REF!</v>
      </c>
      <c r="BP43" s="169" t="s">
        <v>19</v>
      </c>
      <c r="BQ43" s="168" t="e">
        <f>SUM($AW$33+$AZ$40+$AZ$44+#REF!)</f>
        <v>#REF!</v>
      </c>
      <c r="BR43" s="170" t="e">
        <f>SUM(BO43-BQ43)</f>
        <v>#REF!</v>
      </c>
      <c r="BS43" s="149"/>
      <c r="BT43" s="149"/>
      <c r="BU43" s="149" t="s">
        <v>19</v>
      </c>
      <c r="BV43" s="156" t="str">
        <f t="shared" si="2"/>
        <v>0</v>
      </c>
      <c r="BW43" s="152"/>
      <c r="BX43" s="149"/>
      <c r="BY43" s="149" t="str">
        <f>$R$22</f>
        <v>1.Gruppe 3</v>
      </c>
      <c r="BZ43" s="156">
        <f>SUM($BE$34+$BV$40+$BE$46)</f>
        <v>0</v>
      </c>
      <c r="CA43" s="153">
        <f>SUM($AW$34+$AZ$40+$AW$46)</f>
        <v>0</v>
      </c>
      <c r="CB43" s="160" t="s">
        <v>19</v>
      </c>
      <c r="CC43" s="162">
        <f>SUM($AZ$34+$AW$40+$AZ$46)</f>
        <v>0</v>
      </c>
      <c r="CD43" s="163">
        <f>SUM(CA43-CC43)</f>
        <v>0</v>
      </c>
      <c r="CE43" s="153"/>
      <c r="CF43" s="153"/>
      <c r="CG43" s="154"/>
      <c r="CH43" s="164" t="str">
        <f>IF(ISBLANK($AZ$47),"",IF(AND($BZ$43=$BZ$44,$CD$43=$CD$44,$CA$44=$CA$43),1,0))</f>
        <v/>
      </c>
      <c r="CI43" s="164"/>
      <c r="CJ43" s="164">
        <f>SUM(CH43:CI43)</f>
        <v>0</v>
      </c>
      <c r="CK43" s="16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</row>
    <row r="44" spans="2:139" s="148" customFormat="1" ht="22.5" customHeight="1">
      <c r="B44" s="534">
        <v>55</v>
      </c>
      <c r="C44" s="535"/>
      <c r="D44" s="535"/>
      <c r="E44" s="535"/>
      <c r="F44" s="535"/>
      <c r="G44" s="535" t="s">
        <v>22</v>
      </c>
      <c r="H44" s="535"/>
      <c r="I44" s="535"/>
      <c r="J44" s="542">
        <f t="shared" si="3"/>
        <v>0.57499999999999962</v>
      </c>
      <c r="K44" s="542"/>
      <c r="L44" s="542"/>
      <c r="M44" s="542"/>
      <c r="N44" s="543"/>
      <c r="O44" s="536" t="str">
        <f>AG16</f>
        <v xml:space="preserve"> 1.Gruppe 2</v>
      </c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  <c r="AE44" s="155" t="s">
        <v>20</v>
      </c>
      <c r="AF44" s="441" t="str">
        <f>AG18</f>
        <v>2.Gruppe 1</v>
      </c>
      <c r="AG44" s="441"/>
      <c r="AH44" s="441"/>
      <c r="AI44" s="441"/>
      <c r="AJ44" s="441"/>
      <c r="AK44" s="441"/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541"/>
      <c r="AW44" s="544"/>
      <c r="AX44" s="549"/>
      <c r="AY44" s="155" t="s">
        <v>19</v>
      </c>
      <c r="AZ44" s="549"/>
      <c r="BA44" s="550"/>
      <c r="BB44" s="544"/>
      <c r="BC44" s="545"/>
      <c r="BD44" s="165"/>
      <c r="BE44" s="156" t="str">
        <f t="shared" si="0"/>
        <v>0</v>
      </c>
      <c r="BF44" s="158" t="str">
        <f t="shared" si="4"/>
        <v>0</v>
      </c>
      <c r="BG44" s="158" t="s">
        <v>19</v>
      </c>
      <c r="BH44" s="158" t="str">
        <f t="shared" si="1"/>
        <v>0</v>
      </c>
      <c r="BI44" s="149"/>
      <c r="BJ44" s="149"/>
      <c r="BK44" s="166"/>
      <c r="BL44" s="166"/>
      <c r="BM44" s="167" t="str">
        <f>AG17</f>
        <v>2.Gruppe 3</v>
      </c>
      <c r="BN44" s="168" t="e">
        <f>SUM($BF$36+$BH$40+$BF$45+#REF!)</f>
        <v>#REF!</v>
      </c>
      <c r="BO44" s="168" t="e">
        <f>SUM($AW$36+$AZ$40+$AW$45+#REF!)</f>
        <v>#REF!</v>
      </c>
      <c r="BP44" s="169" t="s">
        <v>19</v>
      </c>
      <c r="BQ44" s="168" t="e">
        <f>SUM($AZ$36+$AW$40+$AZ$45+#REF!)</f>
        <v>#REF!</v>
      </c>
      <c r="BR44" s="170" t="e">
        <f>SUM(BO44-BQ44)</f>
        <v>#REF!</v>
      </c>
      <c r="BS44" s="149"/>
      <c r="BT44" s="149"/>
      <c r="BU44" s="149" t="s">
        <v>19</v>
      </c>
      <c r="BV44" s="156" t="str">
        <f t="shared" si="2"/>
        <v>0</v>
      </c>
      <c r="BW44" s="152"/>
      <c r="BX44" s="149"/>
      <c r="BY44" s="149" t="str">
        <f>$R$23</f>
        <v>2.Gruppe 2</v>
      </c>
      <c r="BZ44" s="156">
        <f>SUM($BV$34+$BE$41+$BE$47)</f>
        <v>0</v>
      </c>
      <c r="CA44" s="153">
        <f>SUM($AZ$34+$AW$41+$AW$47)</f>
        <v>0</v>
      </c>
      <c r="CB44" s="160" t="s">
        <v>19</v>
      </c>
      <c r="CC44" s="162">
        <f>SUM($AW$34+$AZ$41+$AZ$47)</f>
        <v>0</v>
      </c>
      <c r="CD44" s="163">
        <f>SUM(CA44-CC44)</f>
        <v>0</v>
      </c>
      <c r="CE44" s="153"/>
      <c r="CF44" s="153"/>
      <c r="CG44" s="154"/>
      <c r="CH44" s="164" t="str">
        <f>IF(ISBLANK($AZ$47),"",IF(AND($BZ$43=$BZ$44,$CD$43=$CD$44,$CA$44=$CA$43),1,0))</f>
        <v/>
      </c>
      <c r="CI44" s="164" t="str">
        <f>IF(ISBLANK($AZ$47),"",IF(AND($BZ$45=$BZ$44,$CD$45=$CD$44,$CA$44=$CA$45),1,0))</f>
        <v/>
      </c>
      <c r="CJ44" s="164">
        <f>SUM(CH44:CI44)</f>
        <v>0</v>
      </c>
      <c r="CK44" s="16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</row>
    <row r="45" spans="2:139" s="148" customFormat="1" ht="22.5" customHeight="1" thickBot="1">
      <c r="B45" s="532">
        <v>56</v>
      </c>
      <c r="C45" s="533"/>
      <c r="D45" s="533"/>
      <c r="E45" s="533"/>
      <c r="F45" s="533"/>
      <c r="G45" s="533" t="s">
        <v>22</v>
      </c>
      <c r="H45" s="533"/>
      <c r="I45" s="533"/>
      <c r="J45" s="539">
        <f t="shared" si="3"/>
        <v>0.58333333333333293</v>
      </c>
      <c r="K45" s="539"/>
      <c r="L45" s="539"/>
      <c r="M45" s="539"/>
      <c r="N45" s="540"/>
      <c r="O45" s="546" t="str">
        <f>AG17</f>
        <v>2.Gruppe 3</v>
      </c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  <c r="AA45" s="547"/>
      <c r="AB45" s="547"/>
      <c r="AC45" s="547"/>
      <c r="AD45" s="547"/>
      <c r="AE45" s="161" t="s">
        <v>20</v>
      </c>
      <c r="AF45" s="547" t="str">
        <f>AG19</f>
        <v>3.Gruppe 4</v>
      </c>
      <c r="AG45" s="547"/>
      <c r="AH45" s="547"/>
      <c r="AI45" s="547"/>
      <c r="AJ45" s="547"/>
      <c r="AK45" s="547"/>
      <c r="AL45" s="547"/>
      <c r="AM45" s="547"/>
      <c r="AN45" s="547"/>
      <c r="AO45" s="547"/>
      <c r="AP45" s="547"/>
      <c r="AQ45" s="547"/>
      <c r="AR45" s="547"/>
      <c r="AS45" s="547"/>
      <c r="AT45" s="547"/>
      <c r="AU45" s="547"/>
      <c r="AV45" s="552"/>
      <c r="AW45" s="466"/>
      <c r="AX45" s="467"/>
      <c r="AY45" s="161" t="s">
        <v>19</v>
      </c>
      <c r="AZ45" s="467"/>
      <c r="BA45" s="551"/>
      <c r="BB45" s="466"/>
      <c r="BC45" s="548"/>
      <c r="BD45" s="165"/>
      <c r="BE45" s="156" t="str">
        <f t="shared" si="0"/>
        <v>0</v>
      </c>
      <c r="BF45" s="158" t="str">
        <f t="shared" si="4"/>
        <v>0</v>
      </c>
      <c r="BG45" s="158" t="s">
        <v>19</v>
      </c>
      <c r="BH45" s="158" t="str">
        <f t="shared" si="1"/>
        <v>0</v>
      </c>
      <c r="BI45" s="149"/>
      <c r="BJ45" s="149"/>
      <c r="BK45" s="166"/>
      <c r="BL45" s="166"/>
      <c r="BM45" s="171" t="str">
        <f>AG18</f>
        <v>2.Gruppe 1</v>
      </c>
      <c r="BN45" s="168" t="e">
        <f>SUM($BF$32+$BH$36+$BH$41+#REF!)</f>
        <v>#REF!</v>
      </c>
      <c r="BO45" s="168" t="e">
        <f>SUM($AW$32+$AZ$36+$AZ$41+#REF!)</f>
        <v>#REF!</v>
      </c>
      <c r="BP45" s="169" t="s">
        <v>19</v>
      </c>
      <c r="BQ45" s="168" t="e">
        <f>SUM($AZ$32+$AW$36+$AW$41+#REF!)</f>
        <v>#REF!</v>
      </c>
      <c r="BR45" s="172" t="e">
        <f>SUM(BO45-BQ45)</f>
        <v>#REF!</v>
      </c>
      <c r="BS45" s="149"/>
      <c r="BT45" s="149"/>
      <c r="BU45" s="149" t="s">
        <v>19</v>
      </c>
      <c r="BV45" s="156" t="str">
        <f t="shared" si="2"/>
        <v>0</v>
      </c>
      <c r="BW45" s="152"/>
      <c r="BX45" s="149"/>
      <c r="BY45" s="149" t="str">
        <f>$R$24</f>
        <v>3.Gruppe 1</v>
      </c>
      <c r="BZ45" s="156">
        <f>SUM($BE$35+$BV$41+$BV$46)</f>
        <v>0</v>
      </c>
      <c r="CA45" s="153">
        <f>SUM($AW$35+$AZ$41+$AZ$46)</f>
        <v>0</v>
      </c>
      <c r="CB45" s="160" t="s">
        <v>19</v>
      </c>
      <c r="CC45" s="162">
        <f>SUM($AZ$35+$AW$41+$AW$46)</f>
        <v>0</v>
      </c>
      <c r="CD45" s="163">
        <f>SUM(CA45-CC45)</f>
        <v>0</v>
      </c>
      <c r="CE45" s="153"/>
      <c r="CF45" s="153"/>
      <c r="CG45" s="154"/>
      <c r="CH45" s="164" t="str">
        <f>IF(ISBLANK($AZ$47),"",IF(AND($BZ$45=$BZ$44,$CD$45=$CD$44,$CA$44=$CA$45),1,0))</f>
        <v/>
      </c>
      <c r="CI45" s="164" t="str">
        <f>IF(ISBLANK($AZ$47),"",IF(AND($BZ$45=$BZ$46,$CD$45=$CD$46,$CA$46=$CA$45),1,0))</f>
        <v/>
      </c>
      <c r="CJ45" s="164">
        <f>SUM(CH44:CI44)</f>
        <v>0</v>
      </c>
      <c r="CK45" s="16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</row>
    <row r="46" spans="2:139" s="148" customFormat="1" ht="22.5" customHeight="1">
      <c r="B46" s="534">
        <v>57</v>
      </c>
      <c r="C46" s="535"/>
      <c r="D46" s="535"/>
      <c r="E46" s="535"/>
      <c r="F46" s="535"/>
      <c r="G46" s="535" t="s">
        <v>31</v>
      </c>
      <c r="H46" s="535"/>
      <c r="I46" s="535"/>
      <c r="J46" s="542">
        <f t="shared" si="3"/>
        <v>0.59166666666666623</v>
      </c>
      <c r="K46" s="542"/>
      <c r="L46" s="542"/>
      <c r="M46" s="542"/>
      <c r="N46" s="543"/>
      <c r="O46" s="536" t="str">
        <f>R22</f>
        <v>1.Gruppe 3</v>
      </c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  <c r="AB46" s="441"/>
      <c r="AC46" s="441"/>
      <c r="AD46" s="441"/>
      <c r="AE46" s="155" t="s">
        <v>20</v>
      </c>
      <c r="AF46" s="441" t="str">
        <f>R24</f>
        <v>3.Gruppe 1</v>
      </c>
      <c r="AG46" s="441"/>
      <c r="AH46" s="441"/>
      <c r="AI46" s="441"/>
      <c r="AJ46" s="441"/>
      <c r="AK46" s="441"/>
      <c r="AL46" s="441"/>
      <c r="AM46" s="441"/>
      <c r="AN46" s="441"/>
      <c r="AO46" s="441"/>
      <c r="AP46" s="441"/>
      <c r="AQ46" s="441"/>
      <c r="AR46" s="441"/>
      <c r="AS46" s="441"/>
      <c r="AT46" s="441"/>
      <c r="AU46" s="441"/>
      <c r="AV46" s="541"/>
      <c r="AW46" s="544"/>
      <c r="AX46" s="549"/>
      <c r="AY46" s="155" t="s">
        <v>19</v>
      </c>
      <c r="AZ46" s="549"/>
      <c r="BA46" s="550"/>
      <c r="BB46" s="544"/>
      <c r="BC46" s="545"/>
      <c r="BD46" s="165"/>
      <c r="BE46" s="156" t="str">
        <f t="shared" si="0"/>
        <v>0</v>
      </c>
      <c r="BF46" s="158" t="str">
        <f t="shared" si="4"/>
        <v>0</v>
      </c>
      <c r="BG46" s="158" t="s">
        <v>19</v>
      </c>
      <c r="BH46" s="158" t="str">
        <f t="shared" si="1"/>
        <v>0</v>
      </c>
      <c r="BI46" s="149"/>
      <c r="BJ46" s="149"/>
      <c r="BK46" s="166"/>
      <c r="BL46" s="166"/>
      <c r="BM46" s="167" t="str">
        <f>AG19</f>
        <v>3.Gruppe 4</v>
      </c>
      <c r="BN46" s="168">
        <f>SUM($BF$33+$BH$37+$BF$41+$BH$45)</f>
        <v>0</v>
      </c>
      <c r="BO46" s="168">
        <f>SUM($AW$33+$AZ$37+$AW$41+$AZ$45)</f>
        <v>0</v>
      </c>
      <c r="BP46" s="169" t="s">
        <v>19</v>
      </c>
      <c r="BQ46" s="168">
        <f>SUM($AZ$33+$AW$37+$AZ$41+$AW$45)</f>
        <v>0</v>
      </c>
      <c r="BR46" s="170">
        <f>SUM(BO46-BQ46)</f>
        <v>0</v>
      </c>
      <c r="BS46" s="149"/>
      <c r="BT46" s="149"/>
      <c r="BU46" s="149" t="s">
        <v>19</v>
      </c>
      <c r="BV46" s="156" t="str">
        <f t="shared" si="2"/>
        <v>0</v>
      </c>
      <c r="BW46" s="152"/>
      <c r="BX46" s="149"/>
      <c r="BY46" s="149" t="str">
        <f>$R$25</f>
        <v>1.Gruppe 4</v>
      </c>
      <c r="BZ46" s="156">
        <f>SUM($BV$35+$BE$40+$BV$47)</f>
        <v>0</v>
      </c>
      <c r="CA46" s="153">
        <f>SUM($AZ$35+$AW$40+$AZ$47)</f>
        <v>0</v>
      </c>
      <c r="CB46" s="160" t="s">
        <v>19</v>
      </c>
      <c r="CC46" s="162">
        <f>SUM($AW$35+$AZ$40+$AW$47)</f>
        <v>0</v>
      </c>
      <c r="CD46" s="163">
        <f>SUM(CA46-CC46)</f>
        <v>0</v>
      </c>
      <c r="CE46" s="153"/>
      <c r="CF46" s="153"/>
      <c r="CG46" s="154"/>
      <c r="CH46" s="164" t="str">
        <f>IF(ISBLANK($AZ$47),"",IF(AND($BZ$45=$BZ$46,$CD$45=$CD$46,$CA$46=$CA$45),1,0))</f>
        <v/>
      </c>
      <c r="CI46" s="164"/>
      <c r="CJ46" s="164">
        <f>SUM(CH46:CI46)</f>
        <v>0</v>
      </c>
      <c r="CK46" s="16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</row>
    <row r="47" spans="2:139" s="148" customFormat="1" ht="22.5" customHeight="1" thickBot="1">
      <c r="B47" s="532">
        <v>58</v>
      </c>
      <c r="C47" s="533"/>
      <c r="D47" s="533"/>
      <c r="E47" s="533"/>
      <c r="F47" s="533"/>
      <c r="G47" s="533" t="s">
        <v>31</v>
      </c>
      <c r="H47" s="533"/>
      <c r="I47" s="533"/>
      <c r="J47" s="539">
        <f t="shared" si="3"/>
        <v>0.59999999999999953</v>
      </c>
      <c r="K47" s="539"/>
      <c r="L47" s="539"/>
      <c r="M47" s="539"/>
      <c r="N47" s="540"/>
      <c r="O47" s="546" t="str">
        <f>R23</f>
        <v>2.Gruppe 2</v>
      </c>
      <c r="P47" s="547"/>
      <c r="Q47" s="547"/>
      <c r="R47" s="547"/>
      <c r="S47" s="547"/>
      <c r="T47" s="547"/>
      <c r="U47" s="547"/>
      <c r="V47" s="547"/>
      <c r="W47" s="547"/>
      <c r="X47" s="547"/>
      <c r="Y47" s="547"/>
      <c r="Z47" s="547"/>
      <c r="AA47" s="547"/>
      <c r="AB47" s="547"/>
      <c r="AC47" s="547"/>
      <c r="AD47" s="547"/>
      <c r="AE47" s="161" t="s">
        <v>20</v>
      </c>
      <c r="AF47" s="547" t="str">
        <f>R25</f>
        <v>1.Gruppe 4</v>
      </c>
      <c r="AG47" s="547"/>
      <c r="AH47" s="547"/>
      <c r="AI47" s="547"/>
      <c r="AJ47" s="547"/>
      <c r="AK47" s="547"/>
      <c r="AL47" s="547"/>
      <c r="AM47" s="547"/>
      <c r="AN47" s="547"/>
      <c r="AO47" s="547"/>
      <c r="AP47" s="547"/>
      <c r="AQ47" s="547"/>
      <c r="AR47" s="547"/>
      <c r="AS47" s="547"/>
      <c r="AT47" s="547"/>
      <c r="AU47" s="547"/>
      <c r="AV47" s="552"/>
      <c r="AW47" s="466"/>
      <c r="AX47" s="467"/>
      <c r="AY47" s="161" t="s">
        <v>19</v>
      </c>
      <c r="AZ47" s="467"/>
      <c r="BA47" s="551"/>
      <c r="BB47" s="466"/>
      <c r="BC47" s="548"/>
      <c r="BD47" s="165"/>
      <c r="BE47" s="156" t="str">
        <f t="shared" si="0"/>
        <v>0</v>
      </c>
      <c r="BF47" s="158" t="str">
        <f t="shared" si="4"/>
        <v>0</v>
      </c>
      <c r="BG47" s="158" t="s">
        <v>19</v>
      </c>
      <c r="BH47" s="158" t="str">
        <f t="shared" si="1"/>
        <v>0</v>
      </c>
      <c r="BI47" s="149"/>
      <c r="BJ47" s="149"/>
      <c r="BK47" s="166"/>
      <c r="BL47" s="166"/>
      <c r="BM47" s="167">
        <f>AG20</f>
        <v>0</v>
      </c>
      <c r="BN47" s="168" t="e">
        <f>SUM($BH$32+$BF$37+$BH$44+#REF!)</f>
        <v>#REF!</v>
      </c>
      <c r="BO47" s="168" t="e">
        <f>SUM($AZ$32+$AW$37+$AZ$44+#REF!)</f>
        <v>#REF!</v>
      </c>
      <c r="BP47" s="169" t="s">
        <v>19</v>
      </c>
      <c r="BQ47" s="168" t="e">
        <f>SUM($AW$32+$AZ$37+$AW$44+#REF!)</f>
        <v>#REF!</v>
      </c>
      <c r="BR47" s="170" t="e">
        <f>SUM(BO47-BQ47)</f>
        <v>#REF!</v>
      </c>
      <c r="BS47" s="149"/>
      <c r="BT47" s="149"/>
      <c r="BU47" s="149" t="s">
        <v>19</v>
      </c>
      <c r="BV47" s="156" t="str">
        <f t="shared" si="2"/>
        <v>0</v>
      </c>
      <c r="BW47" s="152"/>
      <c r="BX47" s="149"/>
      <c r="BY47" s="149"/>
      <c r="BZ47" s="149"/>
      <c r="CA47" s="149"/>
      <c r="CB47" s="149"/>
      <c r="CC47" s="153"/>
      <c r="CD47" s="153"/>
      <c r="CE47" s="153"/>
      <c r="CF47" s="153"/>
      <c r="CG47" s="154"/>
      <c r="CH47" s="164"/>
      <c r="CI47" s="164"/>
      <c r="CJ47" s="164"/>
      <c r="CK47" s="16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</row>
    <row r="48" spans="2:139" ht="14.1" customHeight="1">
      <c r="B48" s="173"/>
      <c r="C48" s="173"/>
      <c r="D48" s="173"/>
      <c r="E48" s="173"/>
      <c r="F48" s="173"/>
      <c r="G48" s="173"/>
      <c r="H48" s="173"/>
      <c r="I48" s="173"/>
      <c r="J48" s="174"/>
      <c r="K48" s="174"/>
      <c r="L48" s="174"/>
      <c r="M48" s="174"/>
      <c r="N48" s="174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6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6"/>
      <c r="AX48" s="176"/>
      <c r="AY48" s="176"/>
      <c r="AZ48" s="176"/>
      <c r="BA48" s="176"/>
      <c r="BB48" s="176"/>
      <c r="BC48" s="176"/>
      <c r="BD48" s="147"/>
      <c r="BF48" s="158"/>
      <c r="BG48" s="158"/>
      <c r="BH48" s="158"/>
    </row>
    <row r="49" spans="2:139" ht="33" customHeight="1">
      <c r="B49" s="468" t="str">
        <f>$C$2</f>
        <v>Stadtsportbund Oberhausen e.V.
Fachschaft Fußball</v>
      </c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468"/>
      <c r="AJ49" s="468"/>
      <c r="AK49" s="468"/>
      <c r="AL49" s="468"/>
      <c r="AM49" s="468"/>
      <c r="AN49" s="468"/>
      <c r="AO49" s="468"/>
      <c r="AP49" s="468"/>
      <c r="AQ49" s="468"/>
      <c r="AR49" s="468"/>
      <c r="AS49" s="468"/>
      <c r="AT49" s="468"/>
      <c r="AU49" s="468"/>
      <c r="AV49" s="468"/>
      <c r="AW49" s="468"/>
      <c r="AX49" s="468"/>
      <c r="AY49" s="468"/>
      <c r="AZ49" s="468"/>
      <c r="BA49" s="468"/>
      <c r="BB49" s="468"/>
      <c r="BC49" s="468"/>
      <c r="BF49" s="158"/>
      <c r="BG49" s="158"/>
      <c r="BH49" s="158"/>
    </row>
    <row r="50" spans="2:139" ht="6" customHeight="1">
      <c r="B50" s="173"/>
      <c r="C50" s="173"/>
      <c r="D50" s="173"/>
      <c r="E50" s="173"/>
      <c r="F50" s="173"/>
      <c r="G50" s="173"/>
      <c r="H50" s="173"/>
      <c r="I50" s="173"/>
      <c r="J50" s="174"/>
      <c r="K50" s="174"/>
      <c r="L50" s="174"/>
      <c r="M50" s="174"/>
      <c r="N50" s="174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6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6"/>
      <c r="AX50" s="176"/>
      <c r="AY50" s="176"/>
      <c r="AZ50" s="176"/>
      <c r="BA50" s="176"/>
      <c r="BB50" s="176"/>
      <c r="BC50" s="176"/>
      <c r="BD50" s="147"/>
      <c r="BF50" s="158"/>
      <c r="BG50" s="158"/>
      <c r="BH50" s="158"/>
    </row>
    <row r="51" spans="2:139">
      <c r="B51" s="146" t="s">
        <v>27</v>
      </c>
    </row>
    <row r="52" spans="2:139" ht="6" customHeight="1" thickBot="1"/>
    <row r="53" spans="2:139" s="178" customFormat="1" ht="15" customHeight="1" thickBot="1">
      <c r="B53" s="485" t="s">
        <v>12</v>
      </c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7"/>
      <c r="P53" s="485" t="s">
        <v>24</v>
      </c>
      <c r="Q53" s="486"/>
      <c r="R53" s="487"/>
      <c r="S53" s="485" t="s">
        <v>25</v>
      </c>
      <c r="T53" s="486"/>
      <c r="U53" s="486"/>
      <c r="V53" s="486"/>
      <c r="W53" s="487"/>
      <c r="X53" s="485" t="s">
        <v>26</v>
      </c>
      <c r="Y53" s="486"/>
      <c r="Z53" s="487"/>
      <c r="AA53" s="177"/>
      <c r="AB53" s="177"/>
      <c r="AC53" s="177"/>
      <c r="AD53" s="177"/>
      <c r="AE53" s="485" t="s">
        <v>13</v>
      </c>
      <c r="AF53" s="486"/>
      <c r="AG53" s="486"/>
      <c r="AH53" s="486"/>
      <c r="AI53" s="486"/>
      <c r="AJ53" s="486"/>
      <c r="AK53" s="486"/>
      <c r="AL53" s="486"/>
      <c r="AM53" s="486"/>
      <c r="AN53" s="486"/>
      <c r="AO53" s="486"/>
      <c r="AP53" s="486"/>
      <c r="AQ53" s="486"/>
      <c r="AR53" s="487"/>
      <c r="AS53" s="485" t="s">
        <v>24</v>
      </c>
      <c r="AT53" s="486"/>
      <c r="AU53" s="487"/>
      <c r="AV53" s="485" t="s">
        <v>25</v>
      </c>
      <c r="AW53" s="486"/>
      <c r="AX53" s="486"/>
      <c r="AY53" s="486"/>
      <c r="AZ53" s="487"/>
      <c r="BA53" s="485" t="s">
        <v>26</v>
      </c>
      <c r="BB53" s="486"/>
      <c r="BC53" s="487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80"/>
      <c r="BW53" s="180"/>
      <c r="BX53" s="179"/>
      <c r="BY53" s="159" t="s">
        <v>67</v>
      </c>
      <c r="BZ53" s="149" t="s">
        <v>24</v>
      </c>
      <c r="CA53" s="457" t="s">
        <v>25</v>
      </c>
      <c r="CB53" s="457"/>
      <c r="CC53" s="457"/>
      <c r="CD53" s="160" t="s">
        <v>26</v>
      </c>
      <c r="CE53" s="122"/>
      <c r="CF53" s="122"/>
      <c r="CG53" s="123"/>
      <c r="CH53" s="123"/>
      <c r="CI53" s="123"/>
      <c r="CJ53" s="123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</row>
    <row r="54" spans="2:139" ht="15" customHeight="1">
      <c r="B54" s="484" t="s">
        <v>8</v>
      </c>
      <c r="C54" s="462"/>
      <c r="D54" s="556" t="str">
        <f>IF(ISBLANK($AZ$30),"",$BY$31)</f>
        <v/>
      </c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8"/>
      <c r="P54" s="553" t="str">
        <f>IF(ISBLANK($AZ$30),"",$BZ$31)</f>
        <v/>
      </c>
      <c r="Q54" s="554"/>
      <c r="R54" s="555"/>
      <c r="S54" s="462" t="str">
        <f>IF(ISBLANK($AZ$30),"",$CA$31)</f>
        <v/>
      </c>
      <c r="T54" s="462"/>
      <c r="U54" s="182" t="s">
        <v>19</v>
      </c>
      <c r="V54" s="462" t="str">
        <f>IF(ISBLANK($AZ$30),"",$CC$31)</f>
        <v/>
      </c>
      <c r="W54" s="462"/>
      <c r="X54" s="495" t="str">
        <f>IF(ISBLANK($AZ$30),"",$CD$31)</f>
        <v/>
      </c>
      <c r="Y54" s="496"/>
      <c r="Z54" s="497"/>
      <c r="AA54" s="148"/>
      <c r="AB54" s="148"/>
      <c r="AC54" s="148"/>
      <c r="AD54" s="148"/>
      <c r="AE54" s="484" t="s">
        <v>8</v>
      </c>
      <c r="AF54" s="462"/>
      <c r="AG54" s="556" t="str">
        <f>IF(ISBLANK($AZ$32),"",$BY$37)</f>
        <v/>
      </c>
      <c r="AH54" s="557"/>
      <c r="AI54" s="557"/>
      <c r="AJ54" s="557"/>
      <c r="AK54" s="557"/>
      <c r="AL54" s="557"/>
      <c r="AM54" s="557"/>
      <c r="AN54" s="557"/>
      <c r="AO54" s="557"/>
      <c r="AP54" s="557"/>
      <c r="AQ54" s="557"/>
      <c r="AR54" s="558"/>
      <c r="AS54" s="553" t="str">
        <f>IF(ISBLANK($AZ$32),"",$BZ$37)</f>
        <v/>
      </c>
      <c r="AT54" s="554"/>
      <c r="AU54" s="555"/>
      <c r="AV54" s="462" t="str">
        <f>IF(ISBLANK($AZ$32),"",$CA$37)</f>
        <v/>
      </c>
      <c r="AW54" s="462"/>
      <c r="AX54" s="182" t="s">
        <v>19</v>
      </c>
      <c r="AY54" s="462" t="str">
        <f>IF(ISBLANK($AZ$32),"",$CC$37)</f>
        <v/>
      </c>
      <c r="AZ54" s="462"/>
      <c r="BA54" s="495" t="str">
        <f>IF(ISBLANK($AZ$32),"",$CD$37)</f>
        <v/>
      </c>
      <c r="BB54" s="496"/>
      <c r="BC54" s="497"/>
      <c r="BY54" s="149" t="str">
        <f>$R$62</f>
        <v/>
      </c>
      <c r="BZ54" s="156" t="str">
        <f>$AD$62</f>
        <v/>
      </c>
      <c r="CA54" s="153" t="str">
        <f>$AG$62</f>
        <v/>
      </c>
      <c r="CB54" s="160" t="s">
        <v>19</v>
      </c>
      <c r="CC54" s="162" t="str">
        <f>$AJ$62</f>
        <v/>
      </c>
      <c r="CD54" s="163" t="str">
        <f>$AL$62</f>
        <v/>
      </c>
      <c r="CH54" s="123" t="str">
        <f>IF(ISBLANK($AZ$47),"",IF(AND($BZ$55=$BZ$54,$CD$54=$CD$55,$CA$55=$CA$54),1,0))</f>
        <v/>
      </c>
      <c r="CI54" s="123" t="str">
        <f>IF(ISBLANK($AZ$47),"",IF(AND($BZ$56=$BZ$55,$CD$56=$CD$55,$CA$55=$CA$56),1,0))</f>
        <v/>
      </c>
      <c r="CJ54" s="123">
        <f>SUM(CH54:CI54)</f>
        <v>0</v>
      </c>
    </row>
    <row r="55" spans="2:139" ht="15" customHeight="1">
      <c r="B55" s="469" t="s">
        <v>9</v>
      </c>
      <c r="C55" s="461"/>
      <c r="D55" s="472" t="str">
        <f>IF(ISBLANK($AZ$30),"",$BY$32)</f>
        <v/>
      </c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4"/>
      <c r="P55" s="458" t="str">
        <f>IF(ISBLANK($AZ$30),"",$BZ$32)</f>
        <v/>
      </c>
      <c r="Q55" s="459"/>
      <c r="R55" s="460"/>
      <c r="S55" s="461" t="str">
        <f>IF(ISBLANK($AZ$30),"",$CA$32)</f>
        <v/>
      </c>
      <c r="T55" s="461"/>
      <c r="U55" s="183" t="s">
        <v>19</v>
      </c>
      <c r="V55" s="461" t="str">
        <f>IF(ISBLANK($AZ$30),"",$CC$32)</f>
        <v/>
      </c>
      <c r="W55" s="461"/>
      <c r="X55" s="463" t="str">
        <f>IF(ISBLANK($AZ$30),"",$CD$32)</f>
        <v/>
      </c>
      <c r="Y55" s="464"/>
      <c r="Z55" s="465"/>
      <c r="AA55" s="148"/>
      <c r="AB55" s="148"/>
      <c r="AC55" s="148"/>
      <c r="AD55" s="148"/>
      <c r="AE55" s="469" t="s">
        <v>9</v>
      </c>
      <c r="AF55" s="461"/>
      <c r="AG55" s="472" t="str">
        <f>IF(ISBLANK($AZ$32),"",$BY$38)</f>
        <v/>
      </c>
      <c r="AH55" s="473"/>
      <c r="AI55" s="473"/>
      <c r="AJ55" s="473"/>
      <c r="AK55" s="473"/>
      <c r="AL55" s="473"/>
      <c r="AM55" s="473"/>
      <c r="AN55" s="473"/>
      <c r="AO55" s="473"/>
      <c r="AP55" s="473"/>
      <c r="AQ55" s="473"/>
      <c r="AR55" s="474"/>
      <c r="AS55" s="458" t="str">
        <f>IF(ISBLANK($AZ$32),"",$BZ$38)</f>
        <v/>
      </c>
      <c r="AT55" s="459"/>
      <c r="AU55" s="460"/>
      <c r="AV55" s="461" t="str">
        <f>IF(ISBLANK($AZ$32),"",$CA$38)</f>
        <v/>
      </c>
      <c r="AW55" s="461"/>
      <c r="AX55" s="183" t="s">
        <v>19</v>
      </c>
      <c r="AY55" s="461" t="str">
        <f>IF(ISBLANK($AZ$32),"",$CC$38)</f>
        <v/>
      </c>
      <c r="AZ55" s="461"/>
      <c r="BA55" s="463" t="str">
        <f>IF(ISBLANK($AZ$32),"",$CD$38)</f>
        <v/>
      </c>
      <c r="BB55" s="464"/>
      <c r="BC55" s="465"/>
      <c r="BY55" s="149" t="str">
        <f>$D$56</f>
        <v/>
      </c>
      <c r="BZ55" s="156" t="str">
        <f>$P$56</f>
        <v/>
      </c>
      <c r="CA55" s="153" t="str">
        <f>$S$56</f>
        <v/>
      </c>
      <c r="CB55" s="160" t="s">
        <v>19</v>
      </c>
      <c r="CC55" s="162" t="str">
        <f>$V$56</f>
        <v/>
      </c>
      <c r="CD55" s="163" t="str">
        <f>$X$56</f>
        <v/>
      </c>
    </row>
    <row r="56" spans="2:139" ht="15" customHeight="1">
      <c r="B56" s="469" t="s">
        <v>10</v>
      </c>
      <c r="C56" s="461"/>
      <c r="D56" s="472" t="str">
        <f>IF(ISBLANK($AZ$30),"",$BY$33)</f>
        <v/>
      </c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4"/>
      <c r="P56" s="458" t="str">
        <f>IF(ISBLANK($AZ$30),"",$BZ$33)</f>
        <v/>
      </c>
      <c r="Q56" s="459"/>
      <c r="R56" s="460"/>
      <c r="S56" s="461" t="str">
        <f>IF(ISBLANK($AZ$30),"",$CA$33)</f>
        <v/>
      </c>
      <c r="T56" s="461"/>
      <c r="U56" s="183" t="s">
        <v>19</v>
      </c>
      <c r="V56" s="461" t="str">
        <f>IF(ISBLANK($AZ$30),"",$CC$33)</f>
        <v/>
      </c>
      <c r="W56" s="461"/>
      <c r="X56" s="463" t="str">
        <f>IF(ISBLANK($AZ$30),"",$CD$33)</f>
        <v/>
      </c>
      <c r="Y56" s="464"/>
      <c r="Z56" s="465"/>
      <c r="AA56" s="148"/>
      <c r="AB56" s="148"/>
      <c r="AC56" s="148"/>
      <c r="AD56" s="148"/>
      <c r="AE56" s="469" t="s">
        <v>10</v>
      </c>
      <c r="AF56" s="461"/>
      <c r="AG56" s="472" t="str">
        <f>IF(ISBLANK($AZ$32),"",$BY$39)</f>
        <v/>
      </c>
      <c r="AH56" s="473"/>
      <c r="AI56" s="473"/>
      <c r="AJ56" s="473"/>
      <c r="AK56" s="473"/>
      <c r="AL56" s="473"/>
      <c r="AM56" s="473"/>
      <c r="AN56" s="473"/>
      <c r="AO56" s="473"/>
      <c r="AP56" s="473"/>
      <c r="AQ56" s="473"/>
      <c r="AR56" s="474"/>
      <c r="AS56" s="458" t="str">
        <f>IF(ISBLANK($AZ$32),"",$BZ$39)</f>
        <v/>
      </c>
      <c r="AT56" s="459"/>
      <c r="AU56" s="460"/>
      <c r="AV56" s="461" t="str">
        <f>IF(ISBLANK($AZ$32),"",$CA$39)</f>
        <v/>
      </c>
      <c r="AW56" s="461"/>
      <c r="AX56" s="183" t="s">
        <v>19</v>
      </c>
      <c r="AY56" s="461" t="str">
        <f>IF(ISBLANK($AZ$32),"",$CC$39)</f>
        <v/>
      </c>
      <c r="AZ56" s="461"/>
      <c r="BA56" s="463" t="str">
        <f>IF(ISBLANK($AZ$32),"",$CD$39)</f>
        <v/>
      </c>
      <c r="BB56" s="464"/>
      <c r="BC56" s="465"/>
      <c r="BY56" s="149" t="str">
        <f>$AG$56</f>
        <v/>
      </c>
      <c r="BZ56" s="156" t="str">
        <f>$AS$56</f>
        <v/>
      </c>
      <c r="CA56" s="153" t="str">
        <f>$AV$56</f>
        <v/>
      </c>
      <c r="CB56" s="160" t="s">
        <v>19</v>
      </c>
      <c r="CC56" s="162" t="str">
        <f>$AY$56</f>
        <v/>
      </c>
      <c r="CD56" s="163" t="str">
        <f>$BA$56</f>
        <v/>
      </c>
    </row>
    <row r="57" spans="2:139" ht="15" customHeight="1" thickBot="1">
      <c r="B57" s="479" t="s">
        <v>11</v>
      </c>
      <c r="C57" s="480"/>
      <c r="D57" s="481" t="str">
        <f>IF(ISBLANK($AZ$30),"",$BY$34)</f>
        <v/>
      </c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3"/>
      <c r="P57" s="492" t="str">
        <f>IF(ISBLANK($AZ$30),"",$BZ$34)</f>
        <v/>
      </c>
      <c r="Q57" s="493"/>
      <c r="R57" s="494"/>
      <c r="S57" s="475" t="str">
        <f>IF(ISBLANK($AZ$30),"",$CA$34)</f>
        <v/>
      </c>
      <c r="T57" s="475"/>
      <c r="U57" s="184" t="s">
        <v>19</v>
      </c>
      <c r="V57" s="475" t="str">
        <f>IF(ISBLANK($AZ$30),"",$CC$34)</f>
        <v/>
      </c>
      <c r="W57" s="475"/>
      <c r="X57" s="476" t="str">
        <f>IF(ISBLANK($AZ$30),"",$CD$34)</f>
        <v/>
      </c>
      <c r="Y57" s="477"/>
      <c r="Z57" s="478"/>
      <c r="AA57" s="148"/>
      <c r="AB57" s="148"/>
      <c r="AC57" s="148"/>
      <c r="AD57" s="148"/>
      <c r="AE57" s="479" t="s">
        <v>11</v>
      </c>
      <c r="AF57" s="480"/>
      <c r="AG57" s="481" t="str">
        <f>IF(ISBLANK($AZ$32),"",$BY$40)</f>
        <v/>
      </c>
      <c r="AH57" s="482"/>
      <c r="AI57" s="482"/>
      <c r="AJ57" s="482"/>
      <c r="AK57" s="482"/>
      <c r="AL57" s="482"/>
      <c r="AM57" s="482"/>
      <c r="AN57" s="482"/>
      <c r="AO57" s="482"/>
      <c r="AP57" s="482"/>
      <c r="AQ57" s="482"/>
      <c r="AR57" s="483"/>
      <c r="AS57" s="492" t="str">
        <f>IF(ISBLANK($AZ$32),"",$BZ$40)</f>
        <v/>
      </c>
      <c r="AT57" s="493"/>
      <c r="AU57" s="494"/>
      <c r="AV57" s="475" t="str">
        <f>IF(ISBLANK($AZ$32),"",$CA$40)</f>
        <v/>
      </c>
      <c r="AW57" s="475"/>
      <c r="AX57" s="184" t="s">
        <v>19</v>
      </c>
      <c r="AY57" s="475" t="str">
        <f>IF(ISBLANK($AZ$32),"",$CC$40)</f>
        <v/>
      </c>
      <c r="AZ57" s="475"/>
      <c r="BA57" s="476" t="str">
        <f>IF(ISBLANK($AZ$32),"",$CD$40)</f>
        <v/>
      </c>
      <c r="BB57" s="477"/>
      <c r="BC57" s="478"/>
      <c r="BY57" s="159"/>
      <c r="BZ57" s="149"/>
      <c r="CA57" s="457"/>
      <c r="CB57" s="457"/>
      <c r="CC57" s="457"/>
      <c r="CD57" s="160"/>
    </row>
    <row r="58" spans="2:139" ht="15" customHeight="1" thickBot="1">
      <c r="BY58" s="149"/>
      <c r="BZ58" s="156"/>
      <c r="CA58" s="153"/>
      <c r="CB58" s="160"/>
      <c r="CC58" s="162"/>
      <c r="CD58" s="185"/>
    </row>
    <row r="59" spans="2:139" ht="15" customHeight="1" thickBot="1">
      <c r="P59" s="485" t="s">
        <v>30</v>
      </c>
      <c r="Q59" s="486"/>
      <c r="R59" s="486"/>
      <c r="S59" s="486"/>
      <c r="T59" s="486"/>
      <c r="U59" s="486"/>
      <c r="V59" s="486"/>
      <c r="W59" s="486"/>
      <c r="X59" s="486"/>
      <c r="Y59" s="486"/>
      <c r="Z59" s="486"/>
      <c r="AA59" s="486"/>
      <c r="AB59" s="486"/>
      <c r="AC59" s="487"/>
      <c r="AD59" s="485" t="s">
        <v>24</v>
      </c>
      <c r="AE59" s="486"/>
      <c r="AF59" s="487"/>
      <c r="AG59" s="485" t="s">
        <v>25</v>
      </c>
      <c r="AH59" s="486"/>
      <c r="AI59" s="486"/>
      <c r="AJ59" s="486"/>
      <c r="AK59" s="487"/>
      <c r="AL59" s="485" t="s">
        <v>26</v>
      </c>
      <c r="AM59" s="486"/>
      <c r="AN59" s="487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2"/>
      <c r="BY59" s="149"/>
      <c r="BZ59" s="156"/>
      <c r="CA59" s="153"/>
      <c r="CB59" s="160"/>
      <c r="CC59" s="162"/>
      <c r="CD59" s="185"/>
    </row>
    <row r="60" spans="2:139" ht="15" customHeight="1">
      <c r="P60" s="484" t="s">
        <v>8</v>
      </c>
      <c r="Q60" s="462"/>
      <c r="R60" s="556" t="str">
        <f>IF(ISBLANK($AZ$34),"",$BY$43)</f>
        <v/>
      </c>
      <c r="S60" s="557"/>
      <c r="T60" s="557"/>
      <c r="U60" s="557"/>
      <c r="V60" s="557"/>
      <c r="W60" s="557"/>
      <c r="X60" s="557"/>
      <c r="Y60" s="557"/>
      <c r="Z60" s="557"/>
      <c r="AA60" s="557"/>
      <c r="AB60" s="557"/>
      <c r="AC60" s="558"/>
      <c r="AD60" s="553" t="str">
        <f>IF(ISBLANK($AZ$34),"",$BZ$43)</f>
        <v/>
      </c>
      <c r="AE60" s="554"/>
      <c r="AF60" s="555"/>
      <c r="AG60" s="462" t="str">
        <f>IF(ISBLANK($AZ$34),"",$CA$43)</f>
        <v/>
      </c>
      <c r="AH60" s="462"/>
      <c r="AI60" s="182" t="s">
        <v>19</v>
      </c>
      <c r="AJ60" s="462" t="str">
        <f>IF(ISBLANK($AZ$34),"",$CC$43)</f>
        <v/>
      </c>
      <c r="AK60" s="462"/>
      <c r="AL60" s="495" t="str">
        <f>IF(ISBLANK($AZ$34),"",$CD$43)</f>
        <v/>
      </c>
      <c r="AM60" s="496"/>
      <c r="AN60" s="497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2"/>
      <c r="BY60" s="149"/>
      <c r="BZ60" s="156"/>
      <c r="CA60" s="153"/>
      <c r="CB60" s="160"/>
      <c r="CC60" s="162"/>
      <c r="CD60" s="185"/>
    </row>
    <row r="61" spans="2:139" ht="15" customHeight="1">
      <c r="P61" s="469" t="s">
        <v>9</v>
      </c>
      <c r="Q61" s="461"/>
      <c r="R61" s="472" t="str">
        <f>IF(ISBLANK($AZ$34),"",$BY$44)</f>
        <v/>
      </c>
      <c r="S61" s="473"/>
      <c r="T61" s="473"/>
      <c r="U61" s="473"/>
      <c r="V61" s="473"/>
      <c r="W61" s="473"/>
      <c r="X61" s="473"/>
      <c r="Y61" s="473"/>
      <c r="Z61" s="473"/>
      <c r="AA61" s="473"/>
      <c r="AB61" s="473"/>
      <c r="AC61" s="474"/>
      <c r="AD61" s="458" t="str">
        <f>IF(ISBLANK($AZ$34),"",$BZ$44)</f>
        <v/>
      </c>
      <c r="AE61" s="459"/>
      <c r="AF61" s="460"/>
      <c r="AG61" s="461" t="str">
        <f>IF(ISBLANK($AZ$34),"",$CA$44)</f>
        <v/>
      </c>
      <c r="AH61" s="461"/>
      <c r="AI61" s="183" t="s">
        <v>19</v>
      </c>
      <c r="AJ61" s="461" t="str">
        <f>IF(ISBLANK($AZ$34),"",$CC$44)</f>
        <v/>
      </c>
      <c r="AK61" s="461"/>
      <c r="AL61" s="463" t="str">
        <f>IF(ISBLANK($AZ$34),"",$CD$44)</f>
        <v/>
      </c>
      <c r="AM61" s="464"/>
      <c r="AN61" s="465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2"/>
    </row>
    <row r="62" spans="2:139" ht="15" customHeight="1">
      <c r="P62" s="469" t="s">
        <v>10</v>
      </c>
      <c r="Q62" s="461"/>
      <c r="R62" s="472" t="str">
        <f>IF(ISBLANK($AZ$34),"",$BY$45)</f>
        <v/>
      </c>
      <c r="S62" s="473"/>
      <c r="T62" s="473"/>
      <c r="U62" s="473"/>
      <c r="V62" s="473"/>
      <c r="W62" s="473"/>
      <c r="X62" s="473"/>
      <c r="Y62" s="473"/>
      <c r="Z62" s="473"/>
      <c r="AA62" s="473"/>
      <c r="AB62" s="473"/>
      <c r="AC62" s="474"/>
      <c r="AD62" s="458" t="str">
        <f>IF(ISBLANK($AZ$34),"",$BZ$45)</f>
        <v/>
      </c>
      <c r="AE62" s="459"/>
      <c r="AF62" s="460"/>
      <c r="AG62" s="461" t="str">
        <f>IF(ISBLANK($AZ$34),"",$CA$45)</f>
        <v/>
      </c>
      <c r="AH62" s="461"/>
      <c r="AI62" s="183" t="s">
        <v>19</v>
      </c>
      <c r="AJ62" s="461" t="str">
        <f>IF(ISBLANK($AZ$34),"",$CC$45)</f>
        <v/>
      </c>
      <c r="AK62" s="461"/>
      <c r="AL62" s="463" t="str">
        <f>IF(ISBLANK($AZ$34),"",$CD$45)</f>
        <v/>
      </c>
      <c r="AM62" s="464"/>
      <c r="AN62" s="465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2"/>
    </row>
    <row r="63" spans="2:139" ht="15" customHeight="1" thickBot="1">
      <c r="P63" s="479" t="s">
        <v>11</v>
      </c>
      <c r="Q63" s="480"/>
      <c r="R63" s="481" t="str">
        <f>IF(ISBLANK($AZ$34),"",$BY$46)</f>
        <v/>
      </c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3"/>
      <c r="AD63" s="492" t="str">
        <f>IF(ISBLANK($AZ$34),"",$BZ$46)</f>
        <v/>
      </c>
      <c r="AE63" s="493"/>
      <c r="AF63" s="494"/>
      <c r="AG63" s="475" t="str">
        <f>IF(ISBLANK($AZ$34),"",$CA$46)</f>
        <v/>
      </c>
      <c r="AH63" s="475"/>
      <c r="AI63" s="184" t="s">
        <v>19</v>
      </c>
      <c r="AJ63" s="475" t="str">
        <f>IF(ISBLANK($AZ$34),"",$CC$46)</f>
        <v/>
      </c>
      <c r="AK63" s="475"/>
      <c r="AL63" s="476" t="str">
        <f>IF(ISBLANK($AZ$34),"",$CD$46)</f>
        <v/>
      </c>
      <c r="AM63" s="477"/>
      <c r="AN63" s="478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2"/>
    </row>
    <row r="64" spans="2:139" ht="7.5" customHeight="1"/>
    <row r="65" spans="1:139">
      <c r="B65" s="146" t="s">
        <v>66</v>
      </c>
      <c r="J65" s="559"/>
      <c r="K65" s="560"/>
      <c r="L65" s="560"/>
      <c r="M65" s="560"/>
      <c r="N65" s="560"/>
      <c r="O65" s="560"/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60"/>
      <c r="AA65" s="560"/>
      <c r="AB65" s="560"/>
      <c r="AC65" s="560"/>
      <c r="AD65" s="560"/>
      <c r="AE65" s="560"/>
      <c r="AF65" s="560"/>
      <c r="AG65" s="560"/>
      <c r="AH65" s="560"/>
      <c r="AI65" s="560"/>
      <c r="AJ65" s="560"/>
      <c r="AK65" s="560"/>
      <c r="AL65" s="560"/>
      <c r="AM65" s="560"/>
      <c r="AN65" s="560"/>
      <c r="AO65" s="560"/>
      <c r="AP65" s="560"/>
      <c r="AQ65" s="560"/>
      <c r="AR65" s="560"/>
      <c r="AS65" s="560"/>
      <c r="AT65" s="560"/>
      <c r="AU65" s="560"/>
      <c r="AV65" s="560"/>
      <c r="AW65" s="560"/>
      <c r="AX65" s="560"/>
      <c r="AY65" s="560"/>
      <c r="AZ65" s="560"/>
      <c r="BA65" s="560"/>
      <c r="BB65" s="560"/>
      <c r="BC65" s="560"/>
      <c r="BY65" s="149"/>
      <c r="BZ65" s="156"/>
      <c r="CA65" s="153"/>
      <c r="CB65" s="160"/>
      <c r="CC65" s="162"/>
      <c r="CD65" s="185"/>
    </row>
    <row r="66" spans="1:139" ht="5.25" customHeight="1">
      <c r="BY66" s="149"/>
      <c r="BZ66" s="156"/>
      <c r="CA66" s="153"/>
      <c r="CB66" s="160"/>
      <c r="CC66" s="162"/>
      <c r="CD66" s="185"/>
    </row>
    <row r="67" spans="1:139" ht="15.75">
      <c r="A67" s="139"/>
      <c r="B67" s="139"/>
      <c r="C67" s="139"/>
      <c r="D67" s="139"/>
      <c r="E67" s="139"/>
      <c r="F67" s="139"/>
      <c r="G67" s="144" t="s">
        <v>2</v>
      </c>
      <c r="H67" s="488">
        <v>0.625</v>
      </c>
      <c r="I67" s="488"/>
      <c r="J67" s="488"/>
      <c r="K67" s="488"/>
      <c r="L67" s="488"/>
      <c r="M67" s="124" t="s">
        <v>3</v>
      </c>
      <c r="N67" s="139"/>
      <c r="O67" s="139"/>
      <c r="P67" s="139"/>
      <c r="Q67" s="139"/>
      <c r="R67" s="139"/>
      <c r="S67" s="139"/>
      <c r="T67" s="139"/>
      <c r="U67" s="144" t="s">
        <v>4</v>
      </c>
      <c r="V67" s="489">
        <v>1</v>
      </c>
      <c r="W67" s="489"/>
      <c r="X67" s="145" t="s">
        <v>29</v>
      </c>
      <c r="Y67" s="490">
        <v>6.9444444444444441E-3</v>
      </c>
      <c r="Z67" s="490"/>
      <c r="AA67" s="490"/>
      <c r="AB67" s="490"/>
      <c r="AC67" s="490"/>
      <c r="AD67" s="124" t="s">
        <v>5</v>
      </c>
      <c r="AE67" s="139"/>
      <c r="AF67" s="139"/>
      <c r="AG67" s="139"/>
      <c r="AH67" s="139"/>
      <c r="AI67" s="139"/>
      <c r="AJ67" s="139"/>
      <c r="AK67" s="144" t="s">
        <v>6</v>
      </c>
      <c r="AL67" s="490">
        <v>1.3888888888888889E-3</v>
      </c>
      <c r="AM67" s="490"/>
      <c r="AN67" s="490"/>
      <c r="AO67" s="490"/>
      <c r="AP67" s="490"/>
      <c r="AQ67" s="124" t="s">
        <v>5</v>
      </c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CG67" s="122"/>
      <c r="CH67" s="122"/>
      <c r="CI67" s="122"/>
      <c r="CJ67" s="122"/>
      <c r="CK67" s="122"/>
      <c r="CL67" s="122"/>
      <c r="CM67" s="122"/>
      <c r="CN67" s="122"/>
      <c r="CO67" s="122"/>
    </row>
    <row r="68" spans="1:139" ht="12.75" customHeight="1" thickBot="1">
      <c r="CG68" s="122"/>
      <c r="CH68" s="122"/>
      <c r="CI68" s="122"/>
      <c r="CJ68" s="122"/>
      <c r="CK68" s="122"/>
      <c r="CL68" s="122"/>
      <c r="CM68" s="122"/>
      <c r="CN68" s="122"/>
      <c r="CO68" s="122"/>
    </row>
    <row r="69" spans="1:139" ht="20.100000000000001" customHeight="1" thickBot="1">
      <c r="B69" s="470" t="s">
        <v>14</v>
      </c>
      <c r="C69" s="437"/>
      <c r="D69" s="435"/>
      <c r="E69" s="436"/>
      <c r="F69" s="436"/>
      <c r="G69" s="436"/>
      <c r="H69" s="436"/>
      <c r="I69" s="437"/>
      <c r="J69" s="435" t="s">
        <v>17</v>
      </c>
      <c r="K69" s="436"/>
      <c r="L69" s="436"/>
      <c r="M69" s="436"/>
      <c r="N69" s="437"/>
      <c r="O69" s="435" t="s">
        <v>55</v>
      </c>
      <c r="P69" s="436"/>
      <c r="Q69" s="436"/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7"/>
      <c r="AW69" s="435" t="s">
        <v>21</v>
      </c>
      <c r="AX69" s="436"/>
      <c r="AY69" s="436"/>
      <c r="AZ69" s="436"/>
      <c r="BA69" s="437"/>
      <c r="BB69" s="435"/>
      <c r="BC69" s="471"/>
      <c r="BY69" s="498"/>
      <c r="BZ69" s="498"/>
      <c r="CA69" s="498"/>
      <c r="CB69" s="498"/>
      <c r="CC69" s="498"/>
      <c r="CD69" s="498"/>
      <c r="CE69" s="498"/>
      <c r="CF69" s="498"/>
      <c r="CG69" s="498"/>
      <c r="CH69" s="498"/>
      <c r="CI69" s="498"/>
      <c r="CJ69" s="498"/>
      <c r="CK69" s="498"/>
      <c r="CL69" s="498"/>
      <c r="CM69" s="498"/>
      <c r="CN69" s="498"/>
      <c r="CO69" s="498"/>
    </row>
    <row r="70" spans="1:139" ht="15.95" customHeight="1">
      <c r="B70" s="449">
        <v>59</v>
      </c>
      <c r="C70" s="450"/>
      <c r="D70" s="443"/>
      <c r="E70" s="444"/>
      <c r="F70" s="444"/>
      <c r="G70" s="444"/>
      <c r="H70" s="444"/>
      <c r="I70" s="445"/>
      <c r="J70" s="418">
        <f>H$67</f>
        <v>0.625</v>
      </c>
      <c r="K70" s="419"/>
      <c r="L70" s="419"/>
      <c r="M70" s="419"/>
      <c r="N70" s="420"/>
      <c r="O70" s="491" t="str">
        <f>IF(ISBLANK($AZ$43),"",IF($CH$31&gt;0,"ACHTUNG! Mannschaften gleich!",$BY$31))</f>
        <v/>
      </c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  <c r="AE70" s="155" t="s">
        <v>20</v>
      </c>
      <c r="AF70" s="441" t="str">
        <f>IF(ISBLANK($AZ$47),"",IF($CH$54&gt;0,"ACHTUNG! Mannschaften gleich!",$BY$54))</f>
        <v/>
      </c>
      <c r="AG70" s="441"/>
      <c r="AH70" s="441"/>
      <c r="AI70" s="441"/>
      <c r="AJ70" s="441"/>
      <c r="AK70" s="441"/>
      <c r="AL70" s="441"/>
      <c r="AM70" s="441"/>
      <c r="AN70" s="441"/>
      <c r="AO70" s="441"/>
      <c r="AP70" s="441"/>
      <c r="AQ70" s="441"/>
      <c r="AR70" s="441"/>
      <c r="AS70" s="441"/>
      <c r="AT70" s="441"/>
      <c r="AU70" s="441"/>
      <c r="AV70" s="442"/>
      <c r="AW70" s="438"/>
      <c r="AX70" s="408"/>
      <c r="AY70" s="408" t="s">
        <v>19</v>
      </c>
      <c r="AZ70" s="408"/>
      <c r="BA70" s="409"/>
      <c r="BB70" s="449"/>
      <c r="BC70" s="450"/>
      <c r="CG70" s="122"/>
      <c r="CH70" s="122"/>
      <c r="CI70" s="122"/>
      <c r="CJ70" s="122"/>
      <c r="CK70" s="122"/>
      <c r="CL70" s="122"/>
      <c r="CM70" s="122"/>
      <c r="CN70" s="122"/>
      <c r="CO70" s="122"/>
    </row>
    <row r="71" spans="1:139" s="186" customFormat="1" ht="12" customHeight="1" thickBot="1">
      <c r="B71" s="451"/>
      <c r="C71" s="452"/>
      <c r="D71" s="446"/>
      <c r="E71" s="447"/>
      <c r="F71" s="447"/>
      <c r="G71" s="447"/>
      <c r="H71" s="447"/>
      <c r="I71" s="448"/>
      <c r="J71" s="421"/>
      <c r="K71" s="422"/>
      <c r="L71" s="422"/>
      <c r="M71" s="422"/>
      <c r="N71" s="423"/>
      <c r="O71" s="440" t="s">
        <v>65</v>
      </c>
      <c r="P71" s="43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31"/>
      <c r="AB71" s="431"/>
      <c r="AC71" s="431"/>
      <c r="AD71" s="431"/>
      <c r="AE71" s="187"/>
      <c r="AF71" s="431" t="s">
        <v>64</v>
      </c>
      <c r="AG71" s="431"/>
      <c r="AH71" s="431"/>
      <c r="AI71" s="431"/>
      <c r="AJ71" s="431"/>
      <c r="AK71" s="431"/>
      <c r="AL71" s="431"/>
      <c r="AM71" s="431"/>
      <c r="AN71" s="431"/>
      <c r="AO71" s="431"/>
      <c r="AP71" s="431"/>
      <c r="AQ71" s="431"/>
      <c r="AR71" s="431"/>
      <c r="AS71" s="431"/>
      <c r="AT71" s="431"/>
      <c r="AU71" s="431"/>
      <c r="AV71" s="432"/>
      <c r="AW71" s="439"/>
      <c r="AX71" s="410"/>
      <c r="AY71" s="410"/>
      <c r="AZ71" s="410"/>
      <c r="BA71" s="411"/>
      <c r="BB71" s="451"/>
      <c r="BC71" s="452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9"/>
      <c r="BW71" s="189"/>
      <c r="BX71" s="188"/>
      <c r="BY71" s="188"/>
      <c r="BZ71" s="188"/>
      <c r="CA71" s="188"/>
      <c r="CB71" s="188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1"/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1"/>
      <c r="DE71" s="191"/>
      <c r="DF71" s="191"/>
      <c r="DG71" s="191"/>
      <c r="DH71" s="191"/>
      <c r="DI71" s="191"/>
      <c r="DJ71" s="191"/>
      <c r="DK71" s="191"/>
      <c r="DL71" s="191"/>
      <c r="DM71" s="191"/>
      <c r="DN71" s="191"/>
      <c r="DO71" s="191"/>
      <c r="DP71" s="191"/>
      <c r="DQ71" s="191"/>
      <c r="DR71" s="191"/>
      <c r="DS71" s="191"/>
      <c r="DT71" s="191"/>
      <c r="DU71" s="191"/>
      <c r="DV71" s="191"/>
      <c r="DW71" s="191"/>
      <c r="DX71" s="191"/>
      <c r="DY71" s="191"/>
      <c r="DZ71" s="191"/>
      <c r="EA71" s="191"/>
      <c r="EB71" s="191"/>
      <c r="EC71" s="191"/>
      <c r="ED71" s="191"/>
      <c r="EE71" s="191"/>
      <c r="EF71" s="191"/>
      <c r="EG71" s="191"/>
      <c r="EH71" s="191"/>
      <c r="EI71" s="191"/>
    </row>
    <row r="72" spans="1:139" ht="3.75" customHeight="1" thickBot="1">
      <c r="CG72" s="122"/>
      <c r="CH72" s="122"/>
      <c r="CI72" s="122"/>
      <c r="CJ72" s="122"/>
      <c r="CK72" s="122"/>
      <c r="CL72" s="122"/>
      <c r="CM72" s="122"/>
      <c r="CN72" s="122"/>
      <c r="CO72" s="122"/>
    </row>
    <row r="73" spans="1:139" ht="20.100000000000001" customHeight="1" thickBot="1">
      <c r="B73" s="470" t="s">
        <v>14</v>
      </c>
      <c r="C73" s="437"/>
      <c r="D73" s="435"/>
      <c r="E73" s="436"/>
      <c r="F73" s="436"/>
      <c r="G73" s="436"/>
      <c r="H73" s="436"/>
      <c r="I73" s="437"/>
      <c r="J73" s="435" t="s">
        <v>17</v>
      </c>
      <c r="K73" s="436"/>
      <c r="L73" s="436"/>
      <c r="M73" s="436"/>
      <c r="N73" s="437"/>
      <c r="O73" s="435" t="s">
        <v>54</v>
      </c>
      <c r="P73" s="436"/>
      <c r="Q73" s="436"/>
      <c r="R73" s="436"/>
      <c r="S73" s="436"/>
      <c r="T73" s="436"/>
      <c r="U73" s="436"/>
      <c r="V73" s="436"/>
      <c r="W73" s="436"/>
      <c r="X73" s="436"/>
      <c r="Y73" s="436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7"/>
      <c r="AW73" s="435" t="s">
        <v>21</v>
      </c>
      <c r="AX73" s="436"/>
      <c r="AY73" s="436"/>
      <c r="AZ73" s="436"/>
      <c r="BA73" s="437"/>
      <c r="BB73" s="435"/>
      <c r="BC73" s="471"/>
      <c r="CG73" s="122"/>
      <c r="CH73" s="122"/>
      <c r="CI73" s="122"/>
      <c r="CJ73" s="122"/>
      <c r="CK73" s="122"/>
      <c r="CL73" s="122"/>
      <c r="CM73" s="122"/>
      <c r="CN73" s="122"/>
      <c r="CO73" s="122"/>
    </row>
    <row r="74" spans="1:139" ht="15.95" customHeight="1">
      <c r="B74" s="449">
        <v>60</v>
      </c>
      <c r="C74" s="450"/>
      <c r="D74" s="443"/>
      <c r="E74" s="444"/>
      <c r="F74" s="444"/>
      <c r="G74" s="444"/>
      <c r="H74" s="444"/>
      <c r="I74" s="445"/>
      <c r="J74" s="418">
        <f>J70+$V$67*$Y$67+$AL$67</f>
        <v>0.6333333333333333</v>
      </c>
      <c r="K74" s="419"/>
      <c r="L74" s="419"/>
      <c r="M74" s="419"/>
      <c r="N74" s="420"/>
      <c r="O74" s="491" t="str">
        <f>IF(ISBLANK($AZ$45),"",IF($CJ$37&gt;0,"ACHTUNG! Mannschaften gleich!",$BY$37))</f>
        <v/>
      </c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41"/>
      <c r="AB74" s="441"/>
      <c r="AC74" s="441"/>
      <c r="AD74" s="441"/>
      <c r="AE74" s="155" t="s">
        <v>20</v>
      </c>
      <c r="AF74" s="441" t="str">
        <f>IF(ISBLANK($AZ$47),"",IF($CJ$54&gt;0,"ACHTUNG! Mannschaften gleich!",$BY$55))</f>
        <v/>
      </c>
      <c r="AG74" s="441"/>
      <c r="AH74" s="441"/>
      <c r="AI74" s="441"/>
      <c r="AJ74" s="441"/>
      <c r="AK74" s="441"/>
      <c r="AL74" s="441"/>
      <c r="AM74" s="441"/>
      <c r="AN74" s="441"/>
      <c r="AO74" s="441"/>
      <c r="AP74" s="441"/>
      <c r="AQ74" s="441"/>
      <c r="AR74" s="441"/>
      <c r="AS74" s="441"/>
      <c r="AT74" s="441"/>
      <c r="AU74" s="441"/>
      <c r="AV74" s="442"/>
      <c r="AW74" s="438"/>
      <c r="AX74" s="408"/>
      <c r="AY74" s="408" t="s">
        <v>19</v>
      </c>
      <c r="AZ74" s="408"/>
      <c r="BA74" s="409"/>
      <c r="BB74" s="449"/>
      <c r="BC74" s="450"/>
    </row>
    <row r="75" spans="1:139" ht="12" customHeight="1" thickBot="1">
      <c r="B75" s="451"/>
      <c r="C75" s="452"/>
      <c r="D75" s="446"/>
      <c r="E75" s="447"/>
      <c r="F75" s="447"/>
      <c r="G75" s="447"/>
      <c r="H75" s="447"/>
      <c r="I75" s="448"/>
      <c r="J75" s="421"/>
      <c r="K75" s="422"/>
      <c r="L75" s="422"/>
      <c r="M75" s="422"/>
      <c r="N75" s="423"/>
      <c r="O75" s="440" t="s">
        <v>63</v>
      </c>
      <c r="P75" s="431"/>
      <c r="Q75" s="431"/>
      <c r="R75" s="431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187"/>
      <c r="AF75" s="431" t="s">
        <v>62</v>
      </c>
      <c r="AG75" s="431"/>
      <c r="AH75" s="431"/>
      <c r="AI75" s="431"/>
      <c r="AJ75" s="431"/>
      <c r="AK75" s="431"/>
      <c r="AL75" s="431"/>
      <c r="AM75" s="431"/>
      <c r="AN75" s="431"/>
      <c r="AO75" s="431"/>
      <c r="AP75" s="431"/>
      <c r="AQ75" s="431"/>
      <c r="AR75" s="431"/>
      <c r="AS75" s="431"/>
      <c r="AT75" s="431"/>
      <c r="AU75" s="431"/>
      <c r="AV75" s="432"/>
      <c r="AW75" s="439"/>
      <c r="AX75" s="410"/>
      <c r="AY75" s="410"/>
      <c r="AZ75" s="410"/>
      <c r="BA75" s="411"/>
      <c r="BB75" s="451"/>
      <c r="BC75" s="452"/>
    </row>
    <row r="76" spans="1:139" ht="3.75" customHeight="1" thickBot="1">
      <c r="B76" s="173"/>
      <c r="C76" s="173"/>
      <c r="D76" s="192"/>
      <c r="E76" s="192"/>
      <c r="F76" s="192"/>
      <c r="G76" s="192"/>
      <c r="H76" s="192"/>
      <c r="I76" s="192"/>
      <c r="J76" s="193"/>
      <c r="K76" s="193"/>
      <c r="L76" s="193"/>
      <c r="M76" s="193"/>
      <c r="N76" s="193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5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76"/>
      <c r="AX76" s="176"/>
      <c r="AY76" s="176"/>
      <c r="AZ76" s="176"/>
      <c r="BA76" s="176"/>
      <c r="BB76" s="173"/>
      <c r="BC76" s="173"/>
    </row>
    <row r="77" spans="1:139" ht="20.100000000000001" customHeight="1" thickBot="1">
      <c r="B77" s="470" t="s">
        <v>14</v>
      </c>
      <c r="C77" s="437"/>
      <c r="D77" s="435"/>
      <c r="E77" s="436"/>
      <c r="F77" s="436"/>
      <c r="G77" s="436"/>
      <c r="H77" s="436"/>
      <c r="I77" s="437"/>
      <c r="J77" s="435" t="s">
        <v>17</v>
      </c>
      <c r="K77" s="436"/>
      <c r="L77" s="436"/>
      <c r="M77" s="436"/>
      <c r="N77" s="437"/>
      <c r="O77" s="435" t="s">
        <v>53</v>
      </c>
      <c r="P77" s="436"/>
      <c r="Q77" s="436"/>
      <c r="R77" s="436"/>
      <c r="S77" s="436"/>
      <c r="T77" s="436"/>
      <c r="U77" s="436"/>
      <c r="V77" s="436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/>
      <c r="AV77" s="437"/>
      <c r="AW77" s="435" t="s">
        <v>21</v>
      </c>
      <c r="AX77" s="436"/>
      <c r="AY77" s="436"/>
      <c r="AZ77" s="436"/>
      <c r="BA77" s="437"/>
      <c r="BB77" s="435"/>
      <c r="BC77" s="471"/>
    </row>
    <row r="78" spans="1:139" ht="15.95" customHeight="1">
      <c r="B78" s="449">
        <v>61</v>
      </c>
      <c r="C78" s="450"/>
      <c r="D78" s="443"/>
      <c r="E78" s="444"/>
      <c r="F78" s="444"/>
      <c r="G78" s="444"/>
      <c r="H78" s="444"/>
      <c r="I78" s="445"/>
      <c r="J78" s="418">
        <f>J74+$V$67*$Y$67+$AL$67</f>
        <v>0.64166666666666661</v>
      </c>
      <c r="K78" s="419"/>
      <c r="L78" s="419"/>
      <c r="M78" s="419"/>
      <c r="N78" s="420"/>
      <c r="O78" s="491" t="str">
        <f>IF(ISBLANK($AZ$43),"",IF($CI$32&gt;0,"ACHTUNG! Mannschaften gleich!",$BY$32))</f>
        <v/>
      </c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155" t="s">
        <v>20</v>
      </c>
      <c r="AF78" s="441" t="str">
        <f>IF(ISBLANK($AZ$47),"",IF($CJ$44&gt;0,"ACHTUNG! Mannschaften gleich!",$BY$44))</f>
        <v/>
      </c>
      <c r="AG78" s="441"/>
      <c r="AH78" s="441"/>
      <c r="AI78" s="441"/>
      <c r="AJ78" s="441"/>
      <c r="AK78" s="441"/>
      <c r="AL78" s="441"/>
      <c r="AM78" s="441"/>
      <c r="AN78" s="441"/>
      <c r="AO78" s="441"/>
      <c r="AP78" s="441"/>
      <c r="AQ78" s="441"/>
      <c r="AR78" s="441"/>
      <c r="AS78" s="441"/>
      <c r="AT78" s="441"/>
      <c r="AU78" s="441"/>
      <c r="AV78" s="442"/>
      <c r="AW78" s="438"/>
      <c r="AX78" s="408"/>
      <c r="AY78" s="408" t="s">
        <v>19</v>
      </c>
      <c r="AZ78" s="408"/>
      <c r="BA78" s="409"/>
      <c r="BB78" s="449"/>
      <c r="BC78" s="450"/>
    </row>
    <row r="79" spans="1:139" s="186" customFormat="1" ht="12" customHeight="1" thickBot="1">
      <c r="B79" s="451"/>
      <c r="C79" s="452"/>
      <c r="D79" s="446"/>
      <c r="E79" s="447"/>
      <c r="F79" s="447"/>
      <c r="G79" s="447"/>
      <c r="H79" s="447"/>
      <c r="I79" s="448"/>
      <c r="J79" s="421"/>
      <c r="K79" s="422"/>
      <c r="L79" s="422"/>
      <c r="M79" s="422"/>
      <c r="N79" s="423"/>
      <c r="O79" s="440" t="s">
        <v>61</v>
      </c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187"/>
      <c r="AF79" s="431" t="s">
        <v>60</v>
      </c>
      <c r="AG79" s="431"/>
      <c r="AH79" s="431"/>
      <c r="AI79" s="431"/>
      <c r="AJ79" s="431"/>
      <c r="AK79" s="431"/>
      <c r="AL79" s="431"/>
      <c r="AM79" s="431"/>
      <c r="AN79" s="431"/>
      <c r="AO79" s="431"/>
      <c r="AP79" s="431"/>
      <c r="AQ79" s="431"/>
      <c r="AR79" s="431"/>
      <c r="AS79" s="431"/>
      <c r="AT79" s="431"/>
      <c r="AU79" s="431"/>
      <c r="AV79" s="432"/>
      <c r="AW79" s="439"/>
      <c r="AX79" s="410"/>
      <c r="AY79" s="410"/>
      <c r="AZ79" s="410"/>
      <c r="BA79" s="411"/>
      <c r="BB79" s="451"/>
      <c r="BC79" s="452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9"/>
      <c r="BW79" s="189"/>
      <c r="BX79" s="188"/>
      <c r="BY79" s="188"/>
      <c r="BZ79" s="188"/>
      <c r="CA79" s="188"/>
      <c r="CB79" s="188"/>
      <c r="CC79" s="190"/>
      <c r="CD79" s="190"/>
      <c r="CE79" s="190"/>
      <c r="CF79" s="190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</row>
    <row r="80" spans="1:139" ht="3.75" customHeight="1" thickBot="1"/>
    <row r="81" spans="2:139" ht="20.100000000000001" customHeight="1" thickBot="1">
      <c r="B81" s="470" t="s">
        <v>14</v>
      </c>
      <c r="C81" s="437"/>
      <c r="D81" s="435"/>
      <c r="E81" s="436"/>
      <c r="F81" s="436"/>
      <c r="G81" s="436"/>
      <c r="H81" s="436"/>
      <c r="I81" s="437"/>
      <c r="J81" s="435" t="s">
        <v>17</v>
      </c>
      <c r="K81" s="436"/>
      <c r="L81" s="436"/>
      <c r="M81" s="436"/>
      <c r="N81" s="437"/>
      <c r="O81" s="435" t="s">
        <v>52</v>
      </c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436"/>
      <c r="AL81" s="436"/>
      <c r="AM81" s="436"/>
      <c r="AN81" s="436"/>
      <c r="AO81" s="436"/>
      <c r="AP81" s="436"/>
      <c r="AQ81" s="436"/>
      <c r="AR81" s="436"/>
      <c r="AS81" s="436"/>
      <c r="AT81" s="436"/>
      <c r="AU81" s="436"/>
      <c r="AV81" s="437"/>
      <c r="AW81" s="435" t="s">
        <v>21</v>
      </c>
      <c r="AX81" s="436"/>
      <c r="AY81" s="436"/>
      <c r="AZ81" s="436"/>
      <c r="BA81" s="437"/>
      <c r="BB81" s="435"/>
      <c r="BC81" s="471"/>
    </row>
    <row r="82" spans="2:139" ht="15.95" customHeight="1">
      <c r="B82" s="449">
        <v>62</v>
      </c>
      <c r="C82" s="450"/>
      <c r="D82" s="443"/>
      <c r="E82" s="444"/>
      <c r="F82" s="444"/>
      <c r="G82" s="444"/>
      <c r="H82" s="444"/>
      <c r="I82" s="445"/>
      <c r="J82" s="418">
        <f>J78+$V$67*$Y$67+$AL$67</f>
        <v>0.64999999999999991</v>
      </c>
      <c r="K82" s="419"/>
      <c r="L82" s="419"/>
      <c r="M82" s="419"/>
      <c r="N82" s="420"/>
      <c r="O82" s="491" t="str">
        <f>IF(ISBLANK($AZ$45),"",IF($CJ$38&gt;0,"ACHTUNG! Mannschaften gleich!",$BY$38))</f>
        <v/>
      </c>
      <c r="P82" s="441"/>
      <c r="Q82" s="441"/>
      <c r="R82" s="441"/>
      <c r="S82" s="441"/>
      <c r="T82" s="441"/>
      <c r="U82" s="441"/>
      <c r="V82" s="441"/>
      <c r="W82" s="441"/>
      <c r="X82" s="441"/>
      <c r="Y82" s="441"/>
      <c r="Z82" s="441"/>
      <c r="AA82" s="441"/>
      <c r="AB82" s="441"/>
      <c r="AC82" s="441"/>
      <c r="AD82" s="441"/>
      <c r="AE82" s="155" t="s">
        <v>20</v>
      </c>
      <c r="AF82" s="441" t="str">
        <f>IF(ISBLANK($AZ$47),"",IF($CJ$43&gt;0,"ACHTUNG! Mannschaften gleich!",$BY$43))</f>
        <v/>
      </c>
      <c r="AG82" s="441"/>
      <c r="AH82" s="441"/>
      <c r="AI82" s="441"/>
      <c r="AJ82" s="441"/>
      <c r="AK82" s="441"/>
      <c r="AL82" s="441"/>
      <c r="AM82" s="441"/>
      <c r="AN82" s="441"/>
      <c r="AO82" s="441"/>
      <c r="AP82" s="441"/>
      <c r="AQ82" s="441"/>
      <c r="AR82" s="441"/>
      <c r="AS82" s="441"/>
      <c r="AT82" s="441"/>
      <c r="AU82" s="441"/>
      <c r="AV82" s="442"/>
      <c r="AW82" s="438"/>
      <c r="AX82" s="408"/>
      <c r="AY82" s="408" t="s">
        <v>19</v>
      </c>
      <c r="AZ82" s="408"/>
      <c r="BA82" s="409"/>
      <c r="BB82" s="449"/>
      <c r="BC82" s="450"/>
    </row>
    <row r="83" spans="2:139" ht="12" customHeight="1" thickBot="1">
      <c r="B83" s="451"/>
      <c r="C83" s="452"/>
      <c r="D83" s="446"/>
      <c r="E83" s="447"/>
      <c r="F83" s="447"/>
      <c r="G83" s="447"/>
      <c r="H83" s="447"/>
      <c r="I83" s="448"/>
      <c r="J83" s="421"/>
      <c r="K83" s="422"/>
      <c r="L83" s="422"/>
      <c r="M83" s="422"/>
      <c r="N83" s="423"/>
      <c r="O83" s="440" t="s">
        <v>59</v>
      </c>
      <c r="P83" s="431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187"/>
      <c r="AF83" s="431" t="s">
        <v>58</v>
      </c>
      <c r="AG83" s="431"/>
      <c r="AH83" s="431"/>
      <c r="AI83" s="431"/>
      <c r="AJ83" s="431"/>
      <c r="AK83" s="431"/>
      <c r="AL83" s="431"/>
      <c r="AM83" s="431"/>
      <c r="AN83" s="431"/>
      <c r="AO83" s="431"/>
      <c r="AP83" s="431"/>
      <c r="AQ83" s="431"/>
      <c r="AR83" s="431"/>
      <c r="AS83" s="431"/>
      <c r="AT83" s="431"/>
      <c r="AU83" s="431"/>
      <c r="AV83" s="432"/>
      <c r="AW83" s="439"/>
      <c r="AX83" s="410"/>
      <c r="AY83" s="410"/>
      <c r="AZ83" s="410"/>
      <c r="BA83" s="411"/>
      <c r="BB83" s="451"/>
      <c r="BC83" s="452"/>
    </row>
    <row r="84" spans="2:139" ht="11.25" customHeight="1" thickBot="1">
      <c r="B84" s="173"/>
      <c r="C84" s="173"/>
      <c r="D84" s="192"/>
      <c r="E84" s="192"/>
      <c r="F84" s="192"/>
      <c r="G84" s="192"/>
      <c r="H84" s="192"/>
      <c r="I84" s="192"/>
      <c r="J84" s="193"/>
      <c r="K84" s="193"/>
      <c r="L84" s="193"/>
      <c r="M84" s="193"/>
      <c r="N84" s="193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5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76"/>
      <c r="AX84" s="176"/>
      <c r="AY84" s="176"/>
      <c r="AZ84" s="176"/>
      <c r="BA84" s="176"/>
      <c r="BB84" s="173"/>
      <c r="BC84" s="173"/>
    </row>
    <row r="85" spans="2:139" ht="20.100000000000001" customHeight="1" thickBot="1">
      <c r="B85" s="501" t="s">
        <v>14</v>
      </c>
      <c r="C85" s="502"/>
      <c r="D85" s="503"/>
      <c r="E85" s="504"/>
      <c r="F85" s="504"/>
      <c r="G85" s="504"/>
      <c r="H85" s="504"/>
      <c r="I85" s="502"/>
      <c r="J85" s="503" t="s">
        <v>17</v>
      </c>
      <c r="K85" s="504"/>
      <c r="L85" s="504"/>
      <c r="M85" s="504"/>
      <c r="N85" s="502"/>
      <c r="O85" s="503" t="s">
        <v>51</v>
      </c>
      <c r="P85" s="504"/>
      <c r="Q85" s="504"/>
      <c r="R85" s="504"/>
      <c r="S85" s="504"/>
      <c r="T85" s="504"/>
      <c r="U85" s="504"/>
      <c r="V85" s="504"/>
      <c r="W85" s="504"/>
      <c r="X85" s="504"/>
      <c r="Y85" s="504"/>
      <c r="Z85" s="504"/>
      <c r="AA85" s="504"/>
      <c r="AB85" s="504"/>
      <c r="AC85" s="504"/>
      <c r="AD85" s="504"/>
      <c r="AE85" s="504"/>
      <c r="AF85" s="504"/>
      <c r="AG85" s="504"/>
      <c r="AH85" s="504"/>
      <c r="AI85" s="504"/>
      <c r="AJ85" s="504"/>
      <c r="AK85" s="504"/>
      <c r="AL85" s="504"/>
      <c r="AM85" s="504"/>
      <c r="AN85" s="504"/>
      <c r="AO85" s="504"/>
      <c r="AP85" s="504"/>
      <c r="AQ85" s="504"/>
      <c r="AR85" s="504"/>
      <c r="AS85" s="504"/>
      <c r="AT85" s="504"/>
      <c r="AU85" s="504"/>
      <c r="AV85" s="502"/>
      <c r="AW85" s="503" t="s">
        <v>21</v>
      </c>
      <c r="AX85" s="504"/>
      <c r="AY85" s="504"/>
      <c r="AZ85" s="504"/>
      <c r="BA85" s="502"/>
      <c r="BB85" s="503"/>
      <c r="BC85" s="561"/>
    </row>
    <row r="86" spans="2:139" ht="15.95" customHeight="1">
      <c r="B86" s="449">
        <v>63</v>
      </c>
      <c r="C86" s="450"/>
      <c r="D86" s="443"/>
      <c r="E86" s="444"/>
      <c r="F86" s="444"/>
      <c r="G86" s="444"/>
      <c r="H86" s="444"/>
      <c r="I86" s="445"/>
      <c r="J86" s="418">
        <f>J82+$V$67*$Y$67+$AL$67</f>
        <v>0.65833333333333321</v>
      </c>
      <c r="K86" s="419"/>
      <c r="L86" s="419"/>
      <c r="M86" s="419"/>
      <c r="N86" s="420"/>
      <c r="O86" s="491" t="str">
        <f>IF(ISBLANK($AZ$70)," ",IF($AW$70&gt;$AZ$70,$O$70,IF($AZ$70&gt;$AW$70,$AF$70)))</f>
        <v xml:space="preserve"> </v>
      </c>
      <c r="P86" s="441"/>
      <c r="Q86" s="441"/>
      <c r="R86" s="441"/>
      <c r="S86" s="441"/>
      <c r="T86" s="441"/>
      <c r="U86" s="441"/>
      <c r="V86" s="441"/>
      <c r="W86" s="441"/>
      <c r="X86" s="441"/>
      <c r="Y86" s="441"/>
      <c r="Z86" s="441"/>
      <c r="AA86" s="441"/>
      <c r="AB86" s="441"/>
      <c r="AC86" s="441"/>
      <c r="AD86" s="441"/>
      <c r="AE86" s="155" t="s">
        <v>20</v>
      </c>
      <c r="AF86" s="433" t="str">
        <f>IF(ISBLANK($AZ$74)," ",IF($AW$74&gt;$AZ$74,$O$74,IF($AZ$74&gt;$AW$74,$AF$74)))</f>
        <v xml:space="preserve"> </v>
      </c>
      <c r="AG86" s="433"/>
      <c r="AH86" s="433"/>
      <c r="AI86" s="433"/>
      <c r="AJ86" s="433"/>
      <c r="AK86" s="433"/>
      <c r="AL86" s="433"/>
      <c r="AM86" s="433"/>
      <c r="AN86" s="433"/>
      <c r="AO86" s="433"/>
      <c r="AP86" s="433"/>
      <c r="AQ86" s="433"/>
      <c r="AR86" s="433"/>
      <c r="AS86" s="433"/>
      <c r="AT86" s="433"/>
      <c r="AU86" s="433"/>
      <c r="AV86" s="434"/>
      <c r="AW86" s="438"/>
      <c r="AX86" s="408"/>
      <c r="AY86" s="408" t="s">
        <v>19</v>
      </c>
      <c r="AZ86" s="408"/>
      <c r="BA86" s="409"/>
      <c r="BB86" s="449"/>
      <c r="BC86" s="450"/>
    </row>
    <row r="87" spans="2:139" s="186" customFormat="1" ht="12" customHeight="1" thickBot="1">
      <c r="B87" s="451"/>
      <c r="C87" s="452"/>
      <c r="D87" s="446"/>
      <c r="E87" s="447"/>
      <c r="F87" s="447"/>
      <c r="G87" s="447"/>
      <c r="H87" s="447"/>
      <c r="I87" s="448"/>
      <c r="J87" s="421"/>
      <c r="K87" s="422"/>
      <c r="L87" s="422"/>
      <c r="M87" s="422"/>
      <c r="N87" s="423"/>
      <c r="O87" s="440" t="s">
        <v>80</v>
      </c>
      <c r="P87" s="431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187"/>
      <c r="AF87" s="431" t="s">
        <v>81</v>
      </c>
      <c r="AG87" s="431"/>
      <c r="AH87" s="431"/>
      <c r="AI87" s="431"/>
      <c r="AJ87" s="431"/>
      <c r="AK87" s="431"/>
      <c r="AL87" s="431"/>
      <c r="AM87" s="431"/>
      <c r="AN87" s="431"/>
      <c r="AO87" s="431"/>
      <c r="AP87" s="431"/>
      <c r="AQ87" s="431"/>
      <c r="AR87" s="431"/>
      <c r="AS87" s="431"/>
      <c r="AT87" s="431"/>
      <c r="AU87" s="431"/>
      <c r="AV87" s="432"/>
      <c r="AW87" s="439"/>
      <c r="AX87" s="410"/>
      <c r="AY87" s="410"/>
      <c r="AZ87" s="410"/>
      <c r="BA87" s="411"/>
      <c r="BB87" s="451"/>
      <c r="BC87" s="452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9"/>
      <c r="BW87" s="189"/>
      <c r="BX87" s="188"/>
      <c r="BY87" s="188"/>
      <c r="BZ87" s="188"/>
      <c r="CA87" s="188"/>
      <c r="CB87" s="188"/>
      <c r="CC87" s="190"/>
      <c r="CD87" s="190"/>
      <c r="CE87" s="190"/>
      <c r="CF87" s="190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</row>
    <row r="88" spans="2:139" ht="3.75" customHeight="1" thickBot="1"/>
    <row r="89" spans="2:139" ht="20.100000000000001" customHeight="1" thickBot="1">
      <c r="B89" s="501" t="s">
        <v>14</v>
      </c>
      <c r="C89" s="502"/>
      <c r="D89" s="503"/>
      <c r="E89" s="504"/>
      <c r="F89" s="504"/>
      <c r="G89" s="504"/>
      <c r="H89" s="504"/>
      <c r="I89" s="502"/>
      <c r="J89" s="503" t="s">
        <v>17</v>
      </c>
      <c r="K89" s="504"/>
      <c r="L89" s="504"/>
      <c r="M89" s="504"/>
      <c r="N89" s="502"/>
      <c r="O89" s="503" t="s">
        <v>50</v>
      </c>
      <c r="P89" s="504"/>
      <c r="Q89" s="504"/>
      <c r="R89" s="504"/>
      <c r="S89" s="504"/>
      <c r="T89" s="504"/>
      <c r="U89" s="504"/>
      <c r="V89" s="504"/>
      <c r="W89" s="504"/>
      <c r="X89" s="504"/>
      <c r="Y89" s="504"/>
      <c r="Z89" s="504"/>
      <c r="AA89" s="504"/>
      <c r="AB89" s="504"/>
      <c r="AC89" s="504"/>
      <c r="AD89" s="504"/>
      <c r="AE89" s="504"/>
      <c r="AF89" s="504"/>
      <c r="AG89" s="504"/>
      <c r="AH89" s="504"/>
      <c r="AI89" s="504"/>
      <c r="AJ89" s="504"/>
      <c r="AK89" s="504"/>
      <c r="AL89" s="504"/>
      <c r="AM89" s="504"/>
      <c r="AN89" s="504"/>
      <c r="AO89" s="504"/>
      <c r="AP89" s="504"/>
      <c r="AQ89" s="504"/>
      <c r="AR89" s="504"/>
      <c r="AS89" s="504"/>
      <c r="AT89" s="504"/>
      <c r="AU89" s="504"/>
      <c r="AV89" s="502"/>
      <c r="AW89" s="503" t="s">
        <v>21</v>
      </c>
      <c r="AX89" s="504"/>
      <c r="AY89" s="504"/>
      <c r="AZ89" s="504"/>
      <c r="BA89" s="502"/>
      <c r="BB89" s="503"/>
      <c r="BC89" s="561"/>
    </row>
    <row r="90" spans="2:139" ht="15.95" customHeight="1">
      <c r="B90" s="449">
        <v>64</v>
      </c>
      <c r="C90" s="450"/>
      <c r="D90" s="443"/>
      <c r="E90" s="444"/>
      <c r="F90" s="444"/>
      <c r="G90" s="444"/>
      <c r="H90" s="444"/>
      <c r="I90" s="445"/>
      <c r="J90" s="418">
        <f>J86+$V$67*$Y$67+$AL$67</f>
        <v>0.66666666666666652</v>
      </c>
      <c r="K90" s="419"/>
      <c r="L90" s="419"/>
      <c r="M90" s="419"/>
      <c r="N90" s="420"/>
      <c r="O90" s="491" t="str">
        <f>IF(ISBLANK($AZ$78)," ",IF($AW$78&gt;$AZ$78,$O$78,IF($AZ$78&gt;$AW$78,$AF$78)))</f>
        <v xml:space="preserve"> </v>
      </c>
      <c r="P90" s="441"/>
      <c r="Q90" s="441"/>
      <c r="R90" s="441"/>
      <c r="S90" s="441"/>
      <c r="T90" s="441"/>
      <c r="U90" s="441"/>
      <c r="V90" s="441"/>
      <c r="W90" s="441"/>
      <c r="X90" s="441"/>
      <c r="Y90" s="441"/>
      <c r="Z90" s="441"/>
      <c r="AA90" s="441"/>
      <c r="AB90" s="441"/>
      <c r="AC90" s="441"/>
      <c r="AD90" s="441"/>
      <c r="AE90" s="155" t="s">
        <v>20</v>
      </c>
      <c r="AF90" s="433" t="str">
        <f>IF(ISBLANK($AZ$82)," ",IF($AW$82&gt;$AZ$82,$O$82,IF($AZ$82&gt;$AW$82,$AF$82)))</f>
        <v xml:space="preserve"> </v>
      </c>
      <c r="AG90" s="433"/>
      <c r="AH90" s="433"/>
      <c r="AI90" s="433"/>
      <c r="AJ90" s="433"/>
      <c r="AK90" s="433"/>
      <c r="AL90" s="433"/>
      <c r="AM90" s="433"/>
      <c r="AN90" s="433"/>
      <c r="AO90" s="433"/>
      <c r="AP90" s="433"/>
      <c r="AQ90" s="433"/>
      <c r="AR90" s="433"/>
      <c r="AS90" s="433"/>
      <c r="AT90" s="433"/>
      <c r="AU90" s="433"/>
      <c r="AV90" s="434"/>
      <c r="AW90" s="438"/>
      <c r="AX90" s="408"/>
      <c r="AY90" s="408" t="s">
        <v>19</v>
      </c>
      <c r="AZ90" s="408"/>
      <c r="BA90" s="409"/>
      <c r="BB90" s="449"/>
      <c r="BC90" s="450"/>
    </row>
    <row r="91" spans="2:139" ht="12" customHeight="1" thickBot="1">
      <c r="B91" s="451"/>
      <c r="C91" s="452"/>
      <c r="D91" s="446"/>
      <c r="E91" s="447"/>
      <c r="F91" s="447"/>
      <c r="G91" s="447"/>
      <c r="H91" s="447"/>
      <c r="I91" s="448"/>
      <c r="J91" s="421"/>
      <c r="K91" s="422"/>
      <c r="L91" s="422"/>
      <c r="M91" s="422"/>
      <c r="N91" s="423"/>
      <c r="O91" s="500" t="s">
        <v>83</v>
      </c>
      <c r="P91" s="431"/>
      <c r="Q91" s="431"/>
      <c r="R91" s="43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187"/>
      <c r="AF91" s="430" t="s">
        <v>84</v>
      </c>
      <c r="AG91" s="431"/>
      <c r="AH91" s="431"/>
      <c r="AI91" s="431"/>
      <c r="AJ91" s="431"/>
      <c r="AK91" s="431"/>
      <c r="AL91" s="431"/>
      <c r="AM91" s="431"/>
      <c r="AN91" s="431"/>
      <c r="AO91" s="431"/>
      <c r="AP91" s="431"/>
      <c r="AQ91" s="431"/>
      <c r="AR91" s="431"/>
      <c r="AS91" s="431"/>
      <c r="AT91" s="431"/>
      <c r="AU91" s="431"/>
      <c r="AV91" s="432"/>
      <c r="AW91" s="439"/>
      <c r="AX91" s="410"/>
      <c r="AY91" s="410"/>
      <c r="AZ91" s="410"/>
      <c r="BA91" s="411"/>
      <c r="BB91" s="451"/>
      <c r="BC91" s="452"/>
    </row>
    <row r="92" spans="2:139" ht="11.25" customHeight="1" thickBot="1">
      <c r="B92" s="173"/>
      <c r="C92" s="173"/>
      <c r="D92" s="192"/>
      <c r="E92" s="192"/>
      <c r="F92" s="192"/>
      <c r="G92" s="192"/>
      <c r="H92" s="192"/>
      <c r="I92" s="192"/>
      <c r="J92" s="193"/>
      <c r="K92" s="193"/>
      <c r="L92" s="193"/>
      <c r="M92" s="193"/>
      <c r="N92" s="193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5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76"/>
      <c r="AX92" s="176"/>
      <c r="AY92" s="176"/>
      <c r="AZ92" s="176"/>
      <c r="BA92" s="176"/>
      <c r="BB92" s="173"/>
      <c r="BC92" s="173"/>
    </row>
    <row r="93" spans="2:139" ht="20.100000000000001" customHeight="1" thickBot="1">
      <c r="B93" s="505" t="s">
        <v>14</v>
      </c>
      <c r="C93" s="455"/>
      <c r="D93" s="453"/>
      <c r="E93" s="454"/>
      <c r="F93" s="454"/>
      <c r="G93" s="454"/>
      <c r="H93" s="454"/>
      <c r="I93" s="455"/>
      <c r="J93" s="453" t="s">
        <v>17</v>
      </c>
      <c r="K93" s="454"/>
      <c r="L93" s="454"/>
      <c r="M93" s="454"/>
      <c r="N93" s="455"/>
      <c r="O93" s="453" t="s">
        <v>57</v>
      </c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454"/>
      <c r="AL93" s="454"/>
      <c r="AM93" s="454"/>
      <c r="AN93" s="454"/>
      <c r="AO93" s="454"/>
      <c r="AP93" s="454"/>
      <c r="AQ93" s="454"/>
      <c r="AR93" s="454"/>
      <c r="AS93" s="454"/>
      <c r="AT93" s="454"/>
      <c r="AU93" s="454"/>
      <c r="AV93" s="455"/>
      <c r="AW93" s="453" t="s">
        <v>21</v>
      </c>
      <c r="AX93" s="454"/>
      <c r="AY93" s="454"/>
      <c r="AZ93" s="454"/>
      <c r="BA93" s="455"/>
      <c r="BB93" s="453"/>
      <c r="BC93" s="456"/>
    </row>
    <row r="94" spans="2:139" ht="15.95" customHeight="1">
      <c r="B94" s="449">
        <v>65</v>
      </c>
      <c r="C94" s="450"/>
      <c r="D94" s="443"/>
      <c r="E94" s="444"/>
      <c r="F94" s="444"/>
      <c r="G94" s="444"/>
      <c r="H94" s="444"/>
      <c r="I94" s="445"/>
      <c r="J94" s="418">
        <f>J90+2*($V$67*$Y$67+$AL$67)</f>
        <v>0.68333333333333324</v>
      </c>
      <c r="K94" s="419"/>
      <c r="L94" s="419"/>
      <c r="M94" s="419"/>
      <c r="N94" s="420"/>
      <c r="O94" s="499" t="str">
        <f>IF(ISBLANK($AZ$86)," ",IF($AW$86&lt;$AZ$86,$O$86,IF($AZ$86&lt;$AW$86,$AF$86)))</f>
        <v xml:space="preserve"> </v>
      </c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155" t="s">
        <v>20</v>
      </c>
      <c r="AF94" s="433" t="str">
        <f>IF(ISBLANK($AZ$90)," ",IF($AW$90&lt;$AZ$90,$O$90,IF($AZ$90&lt;$AW$90,$AF$90)))</f>
        <v xml:space="preserve"> </v>
      </c>
      <c r="AG94" s="433"/>
      <c r="AH94" s="433"/>
      <c r="AI94" s="433"/>
      <c r="AJ94" s="433"/>
      <c r="AK94" s="433"/>
      <c r="AL94" s="433"/>
      <c r="AM94" s="433"/>
      <c r="AN94" s="433"/>
      <c r="AO94" s="433"/>
      <c r="AP94" s="433"/>
      <c r="AQ94" s="433"/>
      <c r="AR94" s="433"/>
      <c r="AS94" s="433"/>
      <c r="AT94" s="433"/>
      <c r="AU94" s="433"/>
      <c r="AV94" s="434"/>
      <c r="AW94" s="438"/>
      <c r="AX94" s="408"/>
      <c r="AY94" s="408" t="s">
        <v>19</v>
      </c>
      <c r="AZ94" s="408"/>
      <c r="BA94" s="409"/>
      <c r="BB94" s="449"/>
      <c r="BC94" s="450"/>
    </row>
    <row r="95" spans="2:139" s="186" customFormat="1" ht="12" customHeight="1" thickBot="1">
      <c r="B95" s="451"/>
      <c r="C95" s="452"/>
      <c r="D95" s="446"/>
      <c r="E95" s="447"/>
      <c r="F95" s="447"/>
      <c r="G95" s="447"/>
      <c r="H95" s="447"/>
      <c r="I95" s="448"/>
      <c r="J95" s="421"/>
      <c r="K95" s="422"/>
      <c r="L95" s="422"/>
      <c r="M95" s="422"/>
      <c r="N95" s="423"/>
      <c r="O95" s="500" t="s">
        <v>85</v>
      </c>
      <c r="P95" s="431"/>
      <c r="Q95" s="431"/>
      <c r="R95" s="43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187"/>
      <c r="AF95" s="430" t="s">
        <v>86</v>
      </c>
      <c r="AG95" s="431"/>
      <c r="AH95" s="431"/>
      <c r="AI95" s="431"/>
      <c r="AJ95" s="431"/>
      <c r="AK95" s="431"/>
      <c r="AL95" s="431"/>
      <c r="AM95" s="431"/>
      <c r="AN95" s="431"/>
      <c r="AO95" s="431"/>
      <c r="AP95" s="431"/>
      <c r="AQ95" s="431"/>
      <c r="AR95" s="431"/>
      <c r="AS95" s="431"/>
      <c r="AT95" s="431"/>
      <c r="AU95" s="431"/>
      <c r="AV95" s="432"/>
      <c r="AW95" s="439"/>
      <c r="AX95" s="410"/>
      <c r="AY95" s="410"/>
      <c r="AZ95" s="410"/>
      <c r="BA95" s="411"/>
      <c r="BB95" s="451"/>
      <c r="BC95" s="452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9"/>
      <c r="BW95" s="189"/>
      <c r="BX95" s="188"/>
      <c r="BY95" s="188"/>
      <c r="BZ95" s="188"/>
      <c r="CA95" s="188"/>
      <c r="CB95" s="188"/>
      <c r="CC95" s="190"/>
      <c r="CD95" s="190"/>
      <c r="CE95" s="190"/>
      <c r="CF95" s="190"/>
      <c r="CG95" s="191"/>
      <c r="CH95" s="191"/>
      <c r="CI95" s="191"/>
      <c r="CJ95" s="191"/>
      <c r="CK95" s="191"/>
      <c r="CL95" s="191"/>
      <c r="CM95" s="191"/>
      <c r="CN95" s="191"/>
      <c r="CO95" s="191"/>
      <c r="CP95" s="191"/>
      <c r="CQ95" s="191"/>
      <c r="CR95" s="191"/>
      <c r="CS95" s="191"/>
      <c r="CT95" s="191"/>
      <c r="CU95" s="191"/>
      <c r="CV95" s="191"/>
      <c r="CW95" s="191"/>
      <c r="CX95" s="191"/>
      <c r="CY95" s="191"/>
      <c r="CZ95" s="191"/>
      <c r="DA95" s="191"/>
      <c r="DB95" s="191"/>
      <c r="DC95" s="191"/>
      <c r="DD95" s="191"/>
      <c r="DE95" s="191"/>
      <c r="DF95" s="191"/>
      <c r="DG95" s="191"/>
      <c r="DH95" s="191"/>
      <c r="DI95" s="191"/>
      <c r="DJ95" s="191"/>
      <c r="DK95" s="191"/>
      <c r="DL95" s="191"/>
      <c r="DM95" s="191"/>
      <c r="DN95" s="191"/>
      <c r="DO95" s="191"/>
      <c r="DP95" s="191"/>
      <c r="DQ95" s="191"/>
      <c r="DR95" s="191"/>
      <c r="DS95" s="191"/>
      <c r="DT95" s="191"/>
      <c r="DU95" s="191"/>
      <c r="DV95" s="191"/>
      <c r="DW95" s="191"/>
      <c r="DX95" s="191"/>
      <c r="DY95" s="191"/>
      <c r="DZ95" s="191"/>
      <c r="EA95" s="191"/>
      <c r="EB95" s="191"/>
      <c r="EC95" s="191"/>
      <c r="ED95" s="191"/>
      <c r="EE95" s="191"/>
      <c r="EF95" s="191"/>
      <c r="EG95" s="191"/>
      <c r="EH95" s="191"/>
      <c r="EI95" s="191"/>
    </row>
    <row r="96" spans="2:139" ht="3.75" customHeight="1" thickBot="1"/>
    <row r="97" spans="2:84" ht="20.100000000000001" customHeight="1" thickBot="1">
      <c r="B97" s="505" t="s">
        <v>14</v>
      </c>
      <c r="C97" s="455"/>
      <c r="D97" s="453"/>
      <c r="E97" s="454"/>
      <c r="F97" s="454"/>
      <c r="G97" s="454"/>
      <c r="H97" s="454"/>
      <c r="I97" s="455"/>
      <c r="J97" s="453" t="s">
        <v>17</v>
      </c>
      <c r="K97" s="454"/>
      <c r="L97" s="454"/>
      <c r="M97" s="454"/>
      <c r="N97" s="455"/>
      <c r="O97" s="453" t="s">
        <v>49</v>
      </c>
      <c r="P97" s="454"/>
      <c r="Q97" s="454"/>
      <c r="R97" s="454"/>
      <c r="S97" s="454"/>
      <c r="T97" s="454"/>
      <c r="U97" s="454"/>
      <c r="V97" s="454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5"/>
      <c r="AW97" s="453" t="s">
        <v>21</v>
      </c>
      <c r="AX97" s="454"/>
      <c r="AY97" s="454"/>
      <c r="AZ97" s="454"/>
      <c r="BA97" s="455"/>
      <c r="BB97" s="453"/>
      <c r="BC97" s="456"/>
    </row>
    <row r="98" spans="2:84" ht="15.95" customHeight="1">
      <c r="B98" s="449">
        <v>66</v>
      </c>
      <c r="C98" s="450"/>
      <c r="D98" s="443"/>
      <c r="E98" s="444"/>
      <c r="F98" s="444"/>
      <c r="G98" s="444"/>
      <c r="H98" s="444"/>
      <c r="I98" s="445"/>
      <c r="J98" s="418">
        <f>J94+$V$67*$Y$67+$AL$67</f>
        <v>0.69166666666666654</v>
      </c>
      <c r="K98" s="419"/>
      <c r="L98" s="419"/>
      <c r="M98" s="419"/>
      <c r="N98" s="420"/>
      <c r="O98" s="499" t="str">
        <f>IF(ISBLANK($AZ$86)," ",IF($AW$86&gt;$AZ$86,$O$86,IF($AZ$86&gt;$AW$86,$AF$86)))</f>
        <v xml:space="preserve"> </v>
      </c>
      <c r="P98" s="433"/>
      <c r="Q98" s="433"/>
      <c r="R98" s="433"/>
      <c r="S98" s="433"/>
      <c r="T98" s="433"/>
      <c r="U98" s="433"/>
      <c r="V98" s="433"/>
      <c r="W98" s="433"/>
      <c r="X98" s="433"/>
      <c r="Y98" s="433"/>
      <c r="Z98" s="433"/>
      <c r="AA98" s="433"/>
      <c r="AB98" s="433"/>
      <c r="AC98" s="433"/>
      <c r="AD98" s="433"/>
      <c r="AE98" s="155" t="s">
        <v>20</v>
      </c>
      <c r="AF98" s="433" t="str">
        <f>IF(ISBLANK($AZ$90)," ",IF($AW$90&gt;$AZ$90,$O$90,IF($AZ$90&gt;$AW$90,$AF$90)))</f>
        <v xml:space="preserve"> </v>
      </c>
      <c r="AG98" s="433"/>
      <c r="AH98" s="433"/>
      <c r="AI98" s="433"/>
      <c r="AJ98" s="433"/>
      <c r="AK98" s="433"/>
      <c r="AL98" s="433"/>
      <c r="AM98" s="433"/>
      <c r="AN98" s="433"/>
      <c r="AO98" s="433"/>
      <c r="AP98" s="433"/>
      <c r="AQ98" s="433"/>
      <c r="AR98" s="433"/>
      <c r="AS98" s="433"/>
      <c r="AT98" s="433"/>
      <c r="AU98" s="433"/>
      <c r="AV98" s="434"/>
      <c r="AW98" s="438"/>
      <c r="AX98" s="408"/>
      <c r="AY98" s="408" t="s">
        <v>19</v>
      </c>
      <c r="AZ98" s="408"/>
      <c r="BA98" s="409"/>
      <c r="BB98" s="449"/>
      <c r="BC98" s="450"/>
    </row>
    <row r="99" spans="2:84" ht="12" customHeight="1" thickBot="1">
      <c r="B99" s="451"/>
      <c r="C99" s="452"/>
      <c r="D99" s="446"/>
      <c r="E99" s="447"/>
      <c r="F99" s="447"/>
      <c r="G99" s="447"/>
      <c r="H99" s="447"/>
      <c r="I99" s="448"/>
      <c r="J99" s="421"/>
      <c r="K99" s="422"/>
      <c r="L99" s="422"/>
      <c r="M99" s="422"/>
      <c r="N99" s="423"/>
      <c r="O99" s="500" t="s">
        <v>87</v>
      </c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187"/>
      <c r="AF99" s="430" t="s">
        <v>88</v>
      </c>
      <c r="AG99" s="431"/>
      <c r="AH99" s="431"/>
      <c r="AI99" s="431"/>
      <c r="AJ99" s="431"/>
      <c r="AK99" s="431"/>
      <c r="AL99" s="431"/>
      <c r="AM99" s="431"/>
      <c r="AN99" s="431"/>
      <c r="AO99" s="431"/>
      <c r="AP99" s="431"/>
      <c r="AQ99" s="431"/>
      <c r="AR99" s="431"/>
      <c r="AS99" s="431"/>
      <c r="AT99" s="431"/>
      <c r="AU99" s="431"/>
      <c r="AV99" s="432"/>
      <c r="AW99" s="439"/>
      <c r="AX99" s="410"/>
      <c r="AY99" s="410"/>
      <c r="AZ99" s="410"/>
      <c r="BA99" s="411"/>
      <c r="BB99" s="451"/>
      <c r="BC99" s="452"/>
    </row>
    <row r="100" spans="2:84" ht="6.75" customHeight="1"/>
    <row r="101" spans="2:84">
      <c r="B101" s="146" t="s">
        <v>56</v>
      </c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X101" s="121"/>
      <c r="BY101" s="121"/>
      <c r="BZ101" s="121"/>
      <c r="CA101" s="121"/>
      <c r="CB101" s="121"/>
      <c r="CC101" s="123"/>
      <c r="CD101" s="123"/>
      <c r="CE101" s="123"/>
      <c r="CF101" s="123"/>
    </row>
    <row r="102" spans="2:84" ht="7.5" customHeight="1" thickBot="1">
      <c r="BX102" s="121"/>
      <c r="BY102" s="121"/>
      <c r="BZ102" s="121"/>
      <c r="CA102" s="121"/>
      <c r="CB102" s="121"/>
      <c r="CC102" s="123"/>
      <c r="CD102" s="123"/>
      <c r="CE102" s="123"/>
      <c r="CF102" s="123"/>
    </row>
    <row r="103" spans="2:84" ht="20.25" customHeight="1">
      <c r="I103" s="426" t="s">
        <v>8</v>
      </c>
      <c r="J103" s="427"/>
      <c r="K103" s="427"/>
      <c r="L103" s="196"/>
      <c r="M103" s="428" t="str">
        <f>IF(ISBLANK($AZ$98)," ",IF($AW$98&gt;$AZ$98,$O$98,IF($AZ$98&gt;$AW$98,$AF$98)))</f>
        <v xml:space="preserve"> </v>
      </c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8"/>
      <c r="AK103" s="428"/>
      <c r="AL103" s="428"/>
      <c r="AM103" s="428"/>
      <c r="AN103" s="428"/>
      <c r="AO103" s="428"/>
      <c r="AP103" s="428"/>
      <c r="AQ103" s="428"/>
      <c r="AR103" s="428"/>
      <c r="AS103" s="428"/>
      <c r="AT103" s="428"/>
      <c r="AU103" s="428"/>
      <c r="AV103" s="429"/>
      <c r="BX103" s="121"/>
      <c r="BY103" s="121"/>
      <c r="BZ103" s="121"/>
      <c r="CA103" s="121"/>
      <c r="CB103" s="121"/>
      <c r="CC103" s="123"/>
      <c r="CD103" s="123"/>
      <c r="CE103" s="123"/>
      <c r="CF103" s="123"/>
    </row>
    <row r="104" spans="2:84" ht="20.25" customHeight="1">
      <c r="I104" s="412" t="s">
        <v>9</v>
      </c>
      <c r="J104" s="413"/>
      <c r="K104" s="413"/>
      <c r="L104" s="197"/>
      <c r="M104" s="416" t="str">
        <f>IF(ISBLANK($AZ$98)," ",IF($AW$98&lt;$AZ$98,$O$98,IF($AZ$98&lt;$AW$98,$AF$98)))</f>
        <v xml:space="preserve"> </v>
      </c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7"/>
      <c r="BX104" s="121"/>
      <c r="BY104" s="121"/>
      <c r="BZ104" s="121"/>
      <c r="CA104" s="121"/>
      <c r="CB104" s="121"/>
      <c r="CC104" s="123"/>
      <c r="CD104" s="123"/>
      <c r="CE104" s="123"/>
      <c r="CF104" s="123"/>
    </row>
    <row r="105" spans="2:84" ht="20.25" customHeight="1">
      <c r="I105" s="412" t="s">
        <v>10</v>
      </c>
      <c r="J105" s="413"/>
      <c r="K105" s="413"/>
      <c r="L105" s="197"/>
      <c r="M105" s="416" t="str">
        <f>IF(ISBLANK($AZ$94)," ",IF($AW$94&gt;$AZ$94,$O$94,IF($AZ$94&gt;$AW$94,$AF$94)))</f>
        <v xml:space="preserve"> </v>
      </c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7"/>
      <c r="BX105" s="121"/>
      <c r="BY105" s="121"/>
      <c r="BZ105" s="121"/>
      <c r="CA105" s="121"/>
      <c r="CB105" s="121"/>
      <c r="CC105" s="123"/>
      <c r="CD105" s="123"/>
      <c r="CE105" s="123"/>
      <c r="CF105" s="123"/>
    </row>
    <row r="106" spans="2:84" ht="20.25" customHeight="1" thickBot="1">
      <c r="I106" s="414" t="s">
        <v>11</v>
      </c>
      <c r="J106" s="415"/>
      <c r="K106" s="415"/>
      <c r="L106" s="198"/>
      <c r="M106" s="424" t="str">
        <f>IF(ISBLANK($AZ$94)," ",IF($AW$94&lt;$AZ$94,$O$94,IF($AZ$94&lt;$AW$94,$AF$94)))</f>
        <v xml:space="preserve"> </v>
      </c>
      <c r="N106" s="424"/>
      <c r="O106" s="424"/>
      <c r="P106" s="424"/>
      <c r="Q106" s="424"/>
      <c r="R106" s="424"/>
      <c r="S106" s="424"/>
      <c r="T106" s="424"/>
      <c r="U106" s="424"/>
      <c r="V106" s="424"/>
      <c r="W106" s="424"/>
      <c r="X106" s="424"/>
      <c r="Y106" s="424"/>
      <c r="Z106" s="424"/>
      <c r="AA106" s="424"/>
      <c r="AB106" s="424"/>
      <c r="AC106" s="424"/>
      <c r="AD106" s="424"/>
      <c r="AE106" s="424"/>
      <c r="AF106" s="424"/>
      <c r="AG106" s="424"/>
      <c r="AH106" s="424"/>
      <c r="AI106" s="424"/>
      <c r="AJ106" s="424"/>
      <c r="AK106" s="424"/>
      <c r="AL106" s="424"/>
      <c r="AM106" s="424"/>
      <c r="AN106" s="424"/>
      <c r="AO106" s="424"/>
      <c r="AP106" s="424"/>
      <c r="AQ106" s="424"/>
      <c r="AR106" s="424"/>
      <c r="AS106" s="424"/>
      <c r="AT106" s="424"/>
      <c r="AU106" s="424"/>
      <c r="AV106" s="425"/>
      <c r="BX106" s="121"/>
      <c r="BY106" s="121"/>
      <c r="BZ106" s="121"/>
      <c r="CA106" s="121"/>
      <c r="CB106" s="121"/>
      <c r="CC106" s="123"/>
      <c r="CD106" s="123"/>
      <c r="CE106" s="123"/>
      <c r="CF106" s="123"/>
    </row>
  </sheetData>
  <mergeCells count="457">
    <mergeCell ref="B89:C89"/>
    <mergeCell ref="D89:I89"/>
    <mergeCell ref="J89:N89"/>
    <mergeCell ref="O89:AV89"/>
    <mergeCell ref="AW89:BA89"/>
    <mergeCell ref="BB89:BC89"/>
    <mergeCell ref="AW90:AX91"/>
    <mergeCell ref="AY90:AY91"/>
    <mergeCell ref="AZ90:BA91"/>
    <mergeCell ref="AF86:AV86"/>
    <mergeCell ref="BB86:BC87"/>
    <mergeCell ref="O87:AD87"/>
    <mergeCell ref="AF87:AV87"/>
    <mergeCell ref="AF90:AV90"/>
    <mergeCell ref="BB98:BC99"/>
    <mergeCell ref="J65:BC65"/>
    <mergeCell ref="AW86:AX87"/>
    <mergeCell ref="B90:C91"/>
    <mergeCell ref="D90:I91"/>
    <mergeCell ref="O90:AD90"/>
    <mergeCell ref="O91:AD91"/>
    <mergeCell ref="BB90:BC91"/>
    <mergeCell ref="J90:N91"/>
    <mergeCell ref="BB85:BC85"/>
    <mergeCell ref="B82:C83"/>
    <mergeCell ref="AY86:AY87"/>
    <mergeCell ref="AZ86:BA87"/>
    <mergeCell ref="B86:C87"/>
    <mergeCell ref="D86:I87"/>
    <mergeCell ref="J86:N87"/>
    <mergeCell ref="O86:AD86"/>
    <mergeCell ref="AY82:AY83"/>
    <mergeCell ref="AZ82:BA83"/>
    <mergeCell ref="J82:N83"/>
    <mergeCell ref="O82:AD82"/>
    <mergeCell ref="AF82:AV82"/>
    <mergeCell ref="BB82:BC83"/>
    <mergeCell ref="AF79:AV79"/>
    <mergeCell ref="B77:C77"/>
    <mergeCell ref="D77:I77"/>
    <mergeCell ref="J77:N77"/>
    <mergeCell ref="BB78:BC79"/>
    <mergeCell ref="AW81:BA81"/>
    <mergeCell ref="BB81:BC81"/>
    <mergeCell ref="O83:AD83"/>
    <mergeCell ref="AF83:AV83"/>
    <mergeCell ref="AW77:BA77"/>
    <mergeCell ref="BB77:BC77"/>
    <mergeCell ref="B78:C79"/>
    <mergeCell ref="D78:I79"/>
    <mergeCell ref="O78:AD78"/>
    <mergeCell ref="AF78:AV78"/>
    <mergeCell ref="AW78:AX79"/>
    <mergeCell ref="AY78:AY79"/>
    <mergeCell ref="AY55:AZ55"/>
    <mergeCell ref="BA55:BC55"/>
    <mergeCell ref="AS54:AU54"/>
    <mergeCell ref="B81:C81"/>
    <mergeCell ref="D81:I81"/>
    <mergeCell ref="J81:N81"/>
    <mergeCell ref="J78:N79"/>
    <mergeCell ref="AZ78:BA79"/>
    <mergeCell ref="O79:AD79"/>
    <mergeCell ref="AD60:AF60"/>
    <mergeCell ref="AE54:AF54"/>
    <mergeCell ref="AG54:AR54"/>
    <mergeCell ref="AE55:AF55"/>
    <mergeCell ref="AJ60:AK60"/>
    <mergeCell ref="AL59:AN59"/>
    <mergeCell ref="AG60:AH60"/>
    <mergeCell ref="AY54:AZ54"/>
    <mergeCell ref="BA54:BC54"/>
    <mergeCell ref="B56:C56"/>
    <mergeCell ref="B57:C57"/>
    <mergeCell ref="AW74:AX75"/>
    <mergeCell ref="AY74:AY75"/>
    <mergeCell ref="AF71:AV71"/>
    <mergeCell ref="D56:O56"/>
    <mergeCell ref="P56:R56"/>
    <mergeCell ref="D57:O57"/>
    <mergeCell ref="P57:R57"/>
    <mergeCell ref="S56:T56"/>
    <mergeCell ref="R60:AC60"/>
    <mergeCell ref="V57:W57"/>
    <mergeCell ref="X57:Z57"/>
    <mergeCell ref="X56:Z56"/>
    <mergeCell ref="V56:W56"/>
    <mergeCell ref="P59:AC59"/>
    <mergeCell ref="S57:T57"/>
    <mergeCell ref="D46:F46"/>
    <mergeCell ref="G46:I46"/>
    <mergeCell ref="J46:N46"/>
    <mergeCell ref="D47:F47"/>
    <mergeCell ref="G47:I47"/>
    <mergeCell ref="J47:N47"/>
    <mergeCell ref="D40:F40"/>
    <mergeCell ref="G40:I40"/>
    <mergeCell ref="J40:N40"/>
    <mergeCell ref="D45:F45"/>
    <mergeCell ref="G45:I45"/>
    <mergeCell ref="D44:F44"/>
    <mergeCell ref="G44:I44"/>
    <mergeCell ref="D43:F43"/>
    <mergeCell ref="G43:I43"/>
    <mergeCell ref="D42:F42"/>
    <mergeCell ref="G42:I42"/>
    <mergeCell ref="B55:C55"/>
    <mergeCell ref="D55:O55"/>
    <mergeCell ref="P55:R55"/>
    <mergeCell ref="B53:O53"/>
    <mergeCell ref="P53:R53"/>
    <mergeCell ref="S53:W53"/>
    <mergeCell ref="X53:Z53"/>
    <mergeCell ref="B54:C54"/>
    <mergeCell ref="D54:O54"/>
    <mergeCell ref="AM23:AN23"/>
    <mergeCell ref="S55:T55"/>
    <mergeCell ref="S54:T54"/>
    <mergeCell ref="V54:W54"/>
    <mergeCell ref="X54:Z54"/>
    <mergeCell ref="V55:W55"/>
    <mergeCell ref="X55:Z55"/>
    <mergeCell ref="P54:R54"/>
    <mergeCell ref="O46:AD46"/>
    <mergeCell ref="AF46:AV46"/>
    <mergeCell ref="O47:AD47"/>
    <mergeCell ref="AF47:AV47"/>
    <mergeCell ref="AF39:AV39"/>
    <mergeCell ref="O40:AD40"/>
    <mergeCell ref="AF40:AV40"/>
    <mergeCell ref="O35:AD35"/>
    <mergeCell ref="AM25:AN25"/>
    <mergeCell ref="O43:AD43"/>
    <mergeCell ref="AF43:AV43"/>
    <mergeCell ref="O39:AD39"/>
    <mergeCell ref="AW47:AX47"/>
    <mergeCell ref="AZ47:BA47"/>
    <mergeCell ref="BB47:BC47"/>
    <mergeCell ref="AW45:AX45"/>
    <mergeCell ref="AZ45:BA45"/>
    <mergeCell ref="BB45:BC45"/>
    <mergeCell ref="J44:N44"/>
    <mergeCell ref="O44:AD44"/>
    <mergeCell ref="AF44:AV44"/>
    <mergeCell ref="AW44:AX44"/>
    <mergeCell ref="AZ44:BA44"/>
    <mergeCell ref="BB44:BC44"/>
    <mergeCell ref="J45:N45"/>
    <mergeCell ref="O45:AD45"/>
    <mergeCell ref="AF45:AV45"/>
    <mergeCell ref="AW46:AX46"/>
    <mergeCell ref="AZ46:BA46"/>
    <mergeCell ref="BB46:BC46"/>
    <mergeCell ref="AW43:AX43"/>
    <mergeCell ref="AZ43:BA43"/>
    <mergeCell ref="BB43:BC43"/>
    <mergeCell ref="J42:N42"/>
    <mergeCell ref="O42:AD42"/>
    <mergeCell ref="AF42:AV42"/>
    <mergeCell ref="AW42:AX42"/>
    <mergeCell ref="AZ42:BA42"/>
    <mergeCell ref="BB42:BC42"/>
    <mergeCell ref="J43:N43"/>
    <mergeCell ref="AW41:AX41"/>
    <mergeCell ref="AZ41:BA41"/>
    <mergeCell ref="BB41:BC41"/>
    <mergeCell ref="J38:N38"/>
    <mergeCell ref="O38:AD38"/>
    <mergeCell ref="AF38:AV38"/>
    <mergeCell ref="AW39:AX39"/>
    <mergeCell ref="AF37:AV37"/>
    <mergeCell ref="J37:N37"/>
    <mergeCell ref="O37:AD37"/>
    <mergeCell ref="J39:N39"/>
    <mergeCell ref="AZ39:BA39"/>
    <mergeCell ref="BB39:BC39"/>
    <mergeCell ref="BB40:BC40"/>
    <mergeCell ref="J41:N41"/>
    <mergeCell ref="O41:AD41"/>
    <mergeCell ref="AF41:AV41"/>
    <mergeCell ref="BB37:BC37"/>
    <mergeCell ref="AW40:AX40"/>
    <mergeCell ref="AZ40:BA40"/>
    <mergeCell ref="AZ36:BA36"/>
    <mergeCell ref="BB36:BC36"/>
    <mergeCell ref="D35:F35"/>
    <mergeCell ref="J33:N33"/>
    <mergeCell ref="O33:AD33"/>
    <mergeCell ref="D36:F36"/>
    <mergeCell ref="G36:I36"/>
    <mergeCell ref="BB35:BC35"/>
    <mergeCell ref="J36:N36"/>
    <mergeCell ref="O36:AD36"/>
    <mergeCell ref="AF36:AV36"/>
    <mergeCell ref="AW36:AX36"/>
    <mergeCell ref="G35:I35"/>
    <mergeCell ref="J35:N35"/>
    <mergeCell ref="D38:F38"/>
    <mergeCell ref="G38:I38"/>
    <mergeCell ref="D39:F39"/>
    <mergeCell ref="G39:I39"/>
    <mergeCell ref="D37:F37"/>
    <mergeCell ref="BB32:BC32"/>
    <mergeCell ref="D32:F32"/>
    <mergeCell ref="B32:C32"/>
    <mergeCell ref="O32:AD32"/>
    <mergeCell ref="AF32:AV32"/>
    <mergeCell ref="AZ34:BA34"/>
    <mergeCell ref="BB34:BC34"/>
    <mergeCell ref="AZ38:BA38"/>
    <mergeCell ref="BB38:BC38"/>
    <mergeCell ref="AW38:AX38"/>
    <mergeCell ref="J34:N34"/>
    <mergeCell ref="O34:AD34"/>
    <mergeCell ref="BB33:BC33"/>
    <mergeCell ref="AW32:AX32"/>
    <mergeCell ref="AZ32:BA32"/>
    <mergeCell ref="AF35:AV35"/>
    <mergeCell ref="AF34:AV34"/>
    <mergeCell ref="AW34:AX34"/>
    <mergeCell ref="AF33:AV33"/>
    <mergeCell ref="AW33:AX33"/>
    <mergeCell ref="AZ33:BA33"/>
    <mergeCell ref="AW35:AX35"/>
    <mergeCell ref="AZ35:BA35"/>
    <mergeCell ref="AZ37:BA37"/>
    <mergeCell ref="B38:C38"/>
    <mergeCell ref="B39:C39"/>
    <mergeCell ref="G32:I32"/>
    <mergeCell ref="B36:C36"/>
    <mergeCell ref="B37:C37"/>
    <mergeCell ref="G37:I37"/>
    <mergeCell ref="J32:N32"/>
    <mergeCell ref="D41:F41"/>
    <mergeCell ref="G41:I41"/>
    <mergeCell ref="D33:F33"/>
    <mergeCell ref="AF30:AV30"/>
    <mergeCell ref="B30:C30"/>
    <mergeCell ref="D30:F30"/>
    <mergeCell ref="G30:I30"/>
    <mergeCell ref="J30:N30"/>
    <mergeCell ref="AM24:AN24"/>
    <mergeCell ref="BB30:BC30"/>
    <mergeCell ref="B31:C31"/>
    <mergeCell ref="O31:AD31"/>
    <mergeCell ref="BB31:BC31"/>
    <mergeCell ref="AZ30:BA30"/>
    <mergeCell ref="AW31:AX31"/>
    <mergeCell ref="AZ31:BA31"/>
    <mergeCell ref="AF31:AV31"/>
    <mergeCell ref="AW30:AX30"/>
    <mergeCell ref="B47:C47"/>
    <mergeCell ref="B40:C40"/>
    <mergeCell ref="B41:C41"/>
    <mergeCell ref="B42:C42"/>
    <mergeCell ref="B43:C43"/>
    <mergeCell ref="B44:C44"/>
    <mergeCell ref="B45:C45"/>
    <mergeCell ref="B46:C46"/>
    <mergeCell ref="P25:Q25"/>
    <mergeCell ref="O30:AD30"/>
    <mergeCell ref="B29:C29"/>
    <mergeCell ref="G29:I29"/>
    <mergeCell ref="D29:F29"/>
    <mergeCell ref="J29:N29"/>
    <mergeCell ref="O29:AV29"/>
    <mergeCell ref="G33:I33"/>
    <mergeCell ref="J31:N31"/>
    <mergeCell ref="B33:C33"/>
    <mergeCell ref="B34:C34"/>
    <mergeCell ref="B35:C35"/>
    <mergeCell ref="D34:F34"/>
    <mergeCell ref="G34:I34"/>
    <mergeCell ref="D31:F31"/>
    <mergeCell ref="G31:I31"/>
    <mergeCell ref="B17:C17"/>
    <mergeCell ref="D16:X16"/>
    <mergeCell ref="Y19:Z19"/>
    <mergeCell ref="D17:X17"/>
    <mergeCell ref="D18:X18"/>
    <mergeCell ref="B16:C16"/>
    <mergeCell ref="Y17:Z17"/>
    <mergeCell ref="Y18:Z18"/>
    <mergeCell ref="B18:C18"/>
    <mergeCell ref="B19:C19"/>
    <mergeCell ref="D19:X19"/>
    <mergeCell ref="AG17:BA17"/>
    <mergeCell ref="AG16:BA16"/>
    <mergeCell ref="AE19:AF19"/>
    <mergeCell ref="AE16:AF16"/>
    <mergeCell ref="AE17:AF17"/>
    <mergeCell ref="AE18:AF18"/>
    <mergeCell ref="BB29:BC29"/>
    <mergeCell ref="AW29:BA29"/>
    <mergeCell ref="P21:AN21"/>
    <mergeCell ref="BB16:BC16"/>
    <mergeCell ref="BB18:BC18"/>
    <mergeCell ref="AG19:BA19"/>
    <mergeCell ref="BB19:BC19"/>
    <mergeCell ref="BB17:BC17"/>
    <mergeCell ref="AG18:BA18"/>
    <mergeCell ref="R25:AL25"/>
    <mergeCell ref="Y16:Z16"/>
    <mergeCell ref="P24:Q24"/>
    <mergeCell ref="P22:Q22"/>
    <mergeCell ref="R24:AL24"/>
    <mergeCell ref="R22:AL22"/>
    <mergeCell ref="AM22:AN22"/>
    <mergeCell ref="P23:Q23"/>
    <mergeCell ref="R23:AL23"/>
    <mergeCell ref="U10:V10"/>
    <mergeCell ref="B15:Z15"/>
    <mergeCell ref="AE15:BC15"/>
    <mergeCell ref="X10:AB10"/>
    <mergeCell ref="H10:L10"/>
    <mergeCell ref="AL10:AP10"/>
    <mergeCell ref="C2:AR3"/>
    <mergeCell ref="C4:AR4"/>
    <mergeCell ref="O6:V6"/>
    <mergeCell ref="AA6:AH6"/>
    <mergeCell ref="D8:AO8"/>
    <mergeCell ref="B97:C97"/>
    <mergeCell ref="D97:I97"/>
    <mergeCell ref="J97:N97"/>
    <mergeCell ref="O97:AV97"/>
    <mergeCell ref="B98:C99"/>
    <mergeCell ref="D98:I99"/>
    <mergeCell ref="O98:AD98"/>
    <mergeCell ref="O99:AD99"/>
    <mergeCell ref="AF98:AV98"/>
    <mergeCell ref="B94:C95"/>
    <mergeCell ref="D94:I95"/>
    <mergeCell ref="O94:AD94"/>
    <mergeCell ref="O95:AD95"/>
    <mergeCell ref="B85:C85"/>
    <mergeCell ref="D85:I85"/>
    <mergeCell ref="J85:N85"/>
    <mergeCell ref="BB74:BC75"/>
    <mergeCell ref="B93:C93"/>
    <mergeCell ref="D93:I93"/>
    <mergeCell ref="J93:N93"/>
    <mergeCell ref="O93:AV93"/>
    <mergeCell ref="AW93:BA93"/>
    <mergeCell ref="BB93:BC93"/>
    <mergeCell ref="B74:C75"/>
    <mergeCell ref="D74:I75"/>
    <mergeCell ref="J74:N75"/>
    <mergeCell ref="O81:AV81"/>
    <mergeCell ref="AF75:AV75"/>
    <mergeCell ref="AW82:AX83"/>
    <mergeCell ref="O85:AV85"/>
    <mergeCell ref="AW85:BA85"/>
    <mergeCell ref="AF91:AV91"/>
    <mergeCell ref="O74:AD74"/>
    <mergeCell ref="CA53:CC53"/>
    <mergeCell ref="BB70:BC71"/>
    <mergeCell ref="J69:N69"/>
    <mergeCell ref="O69:AV69"/>
    <mergeCell ref="R62:AC62"/>
    <mergeCell ref="BB69:BC69"/>
    <mergeCell ref="AL60:AN60"/>
    <mergeCell ref="AS57:AU57"/>
    <mergeCell ref="AD61:AF61"/>
    <mergeCell ref="AG61:AH61"/>
    <mergeCell ref="AJ61:AK61"/>
    <mergeCell ref="AW69:BA69"/>
    <mergeCell ref="AV57:AW57"/>
    <mergeCell ref="BY69:CO69"/>
    <mergeCell ref="AW70:AX71"/>
    <mergeCell ref="AY70:AY71"/>
    <mergeCell ref="AE53:AR53"/>
    <mergeCell ref="AS53:AU53"/>
    <mergeCell ref="AV53:AZ53"/>
    <mergeCell ref="BA53:BC53"/>
    <mergeCell ref="AG55:AR55"/>
    <mergeCell ref="CA57:CC57"/>
    <mergeCell ref="AL63:AN63"/>
    <mergeCell ref="AL61:AN61"/>
    <mergeCell ref="H67:L67"/>
    <mergeCell ref="V67:W67"/>
    <mergeCell ref="Y67:AC67"/>
    <mergeCell ref="AL67:AP67"/>
    <mergeCell ref="AL62:AN62"/>
    <mergeCell ref="AF70:AV70"/>
    <mergeCell ref="P62:Q62"/>
    <mergeCell ref="B69:C69"/>
    <mergeCell ref="D69:I69"/>
    <mergeCell ref="B70:C71"/>
    <mergeCell ref="D70:I71"/>
    <mergeCell ref="J70:N71"/>
    <mergeCell ref="O70:AD70"/>
    <mergeCell ref="O71:AD71"/>
    <mergeCell ref="AG62:AH62"/>
    <mergeCell ref="AJ62:AK62"/>
    <mergeCell ref="AD62:AF62"/>
    <mergeCell ref="P63:Q63"/>
    <mergeCell ref="R63:AC63"/>
    <mergeCell ref="AD63:AF63"/>
    <mergeCell ref="AG63:AH63"/>
    <mergeCell ref="AJ63:AK63"/>
    <mergeCell ref="AY57:AZ57"/>
    <mergeCell ref="BA57:BC57"/>
    <mergeCell ref="AE57:AF57"/>
    <mergeCell ref="AG57:AR57"/>
    <mergeCell ref="P61:Q61"/>
    <mergeCell ref="R61:AC61"/>
    <mergeCell ref="P60:Q60"/>
    <mergeCell ref="AD59:AF59"/>
    <mergeCell ref="AG59:AK59"/>
    <mergeCell ref="BB94:BC95"/>
    <mergeCell ref="AW97:BA97"/>
    <mergeCell ref="BB97:BC97"/>
    <mergeCell ref="AW94:AX95"/>
    <mergeCell ref="AY94:AY95"/>
    <mergeCell ref="CA30:CC30"/>
    <mergeCell ref="CA36:CC36"/>
    <mergeCell ref="CA42:CC42"/>
    <mergeCell ref="AS56:AU56"/>
    <mergeCell ref="AV56:AW56"/>
    <mergeCell ref="AV54:AW54"/>
    <mergeCell ref="AY56:AZ56"/>
    <mergeCell ref="BA56:BC56"/>
    <mergeCell ref="AS55:AU55"/>
    <mergeCell ref="AW37:AX37"/>
    <mergeCell ref="AV55:AW55"/>
    <mergeCell ref="B49:BC49"/>
    <mergeCell ref="AE56:AF56"/>
    <mergeCell ref="B73:C73"/>
    <mergeCell ref="D73:I73"/>
    <mergeCell ref="J73:N73"/>
    <mergeCell ref="AW73:BA73"/>
    <mergeCell ref="BB73:BC73"/>
    <mergeCell ref="AG56:AR56"/>
    <mergeCell ref="AZ70:BA71"/>
    <mergeCell ref="AZ74:BA75"/>
    <mergeCell ref="I105:K105"/>
    <mergeCell ref="I106:K106"/>
    <mergeCell ref="I104:K104"/>
    <mergeCell ref="M104:AV104"/>
    <mergeCell ref="J94:N95"/>
    <mergeCell ref="AZ94:BA95"/>
    <mergeCell ref="M106:AV106"/>
    <mergeCell ref="I103:K103"/>
    <mergeCell ref="M103:AV103"/>
    <mergeCell ref="J98:N99"/>
    <mergeCell ref="M105:AV105"/>
    <mergeCell ref="AF95:AV95"/>
    <mergeCell ref="AF94:AV94"/>
    <mergeCell ref="O73:AV73"/>
    <mergeCell ref="O77:AV77"/>
    <mergeCell ref="AW98:AX99"/>
    <mergeCell ref="AY98:AY99"/>
    <mergeCell ref="AZ98:BA99"/>
    <mergeCell ref="AF99:AV99"/>
    <mergeCell ref="O75:AD75"/>
    <mergeCell ref="AF74:AV74"/>
    <mergeCell ref="D82:I83"/>
  </mergeCells>
  <pageMargins left="0.39370078740157483" right="0.39370078740157483" top="0.39370078740157483" bottom="0.39370078740157483" header="0" footer="0"/>
  <pageSetup paperSize="9" orientation="portrait" r:id="rId1"/>
  <headerFooter alignWithMargins="0">
    <oddFooter xml:space="preserve">&amp;Lwww.kadmo.de&amp;C&amp;F&amp;R&amp;P von &amp;N </oddFooter>
  </headerFooter>
  <rowBreaks count="1" manualBreakCount="1">
    <brk id="48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Gr.1+2</vt:lpstr>
      <vt:lpstr>Gr.3+4</vt:lpstr>
      <vt:lpstr>Endrunde</vt:lpstr>
      <vt:lpstr>Endrunde!Druckbereich</vt:lpstr>
      <vt:lpstr>'Gr.1+2'!Druckbereich</vt:lpstr>
      <vt:lpstr>'Gr.3+4'!Druckbereich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Dieter sein !</cp:lastModifiedBy>
  <cp:lastPrinted>2015-03-21T21:42:31Z</cp:lastPrinted>
  <dcterms:created xsi:type="dcterms:W3CDTF">2002-02-21T07:48:38Z</dcterms:created>
  <dcterms:modified xsi:type="dcterms:W3CDTF">2018-01-15T19:43:47Z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