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11955" yWindow="-15" windowWidth="12000" windowHeight="12945"/>
  </bookViews>
  <sheets>
    <sheet name="PC-Version" sheetId="1" r:id="rId1"/>
  </sheets>
  <definedNames>
    <definedName name="_xlnm.Print_Area" localSheetId="0">'PC-Version'!$A$1:$BD$96</definedName>
  </definedNames>
  <calcPr calcId="125725"/>
</workbook>
</file>

<file path=xl/calcChain.xml><?xml version="1.0" encoding="utf-8"?>
<calcChain xmlns="http://schemas.openxmlformats.org/spreadsheetml/2006/main">
  <c r="J83" i="1"/>
  <c r="J87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O30"/>
  <c r="AF30"/>
  <c r="BU30"/>
  <c r="BW30"/>
  <c r="O31"/>
  <c r="AF31"/>
  <c r="BU31"/>
  <c r="BW31"/>
  <c r="CA31"/>
  <c r="O87"/>
  <c r="M92"/>
  <c r="CC31"/>
  <c r="CE31"/>
  <c r="O32"/>
  <c r="AF32"/>
  <c r="BU32"/>
  <c r="BW32"/>
  <c r="CA32"/>
  <c r="CC32"/>
  <c r="CE32"/>
  <c r="O33"/>
  <c r="AF33"/>
  <c r="BU33"/>
  <c r="BW33"/>
  <c r="CA33"/>
  <c r="CC33"/>
  <c r="CE33"/>
  <c r="O34"/>
  <c r="AF34"/>
  <c r="BU34"/>
  <c r="BW34"/>
  <c r="CA34"/>
  <c r="CC34"/>
  <c r="CE34"/>
  <c r="O35"/>
  <c r="AF35"/>
  <c r="BU35"/>
  <c r="BW35"/>
  <c r="O36"/>
  <c r="AF36"/>
  <c r="BU36"/>
  <c r="BW36"/>
  <c r="O37"/>
  <c r="AF37"/>
  <c r="BU37"/>
  <c r="BW37"/>
  <c r="CA37"/>
  <c r="CC37"/>
  <c r="CE37"/>
  <c r="O38"/>
  <c r="AF38"/>
  <c r="BU38"/>
  <c r="BW38"/>
  <c r="CA38"/>
  <c r="CC38"/>
  <c r="CE38"/>
  <c r="O39"/>
  <c r="AF39"/>
  <c r="BU39"/>
  <c r="BW39"/>
  <c r="CA39"/>
  <c r="CC39"/>
  <c r="CE39"/>
  <c r="O40"/>
  <c r="AF40"/>
  <c r="BU40"/>
  <c r="BW40"/>
  <c r="CA40"/>
  <c r="CC40"/>
  <c r="CE40"/>
  <c r="O41"/>
  <c r="AF41"/>
  <c r="BU41"/>
  <c r="BW41"/>
  <c r="O42"/>
  <c r="AF42"/>
  <c r="BU42"/>
  <c r="CB44"/>
  <c r="BW42"/>
  <c r="O43"/>
  <c r="AF43"/>
  <c r="BU43"/>
  <c r="BW43"/>
  <c r="CA43"/>
  <c r="AF87"/>
  <c r="M93"/>
  <c r="CC43"/>
  <c r="CE43"/>
  <c r="O44"/>
  <c r="AF44"/>
  <c r="BU44"/>
  <c r="BW44"/>
  <c r="CA44"/>
  <c r="CC44"/>
  <c r="CE44"/>
  <c r="O45"/>
  <c r="AF45"/>
  <c r="BU45"/>
  <c r="BW45"/>
  <c r="CA45"/>
  <c r="CC45"/>
  <c r="CE45"/>
  <c r="CF45"/>
  <c r="O46"/>
  <c r="AF46"/>
  <c r="BU46"/>
  <c r="BW46"/>
  <c r="CA46"/>
  <c r="CC46"/>
  <c r="CE46"/>
  <c r="O47"/>
  <c r="AF47"/>
  <c r="BU47"/>
  <c r="BW47"/>
  <c r="O48"/>
  <c r="AF48"/>
  <c r="BU48"/>
  <c r="BW48"/>
  <c r="CB38"/>
  <c r="O49"/>
  <c r="AF49"/>
  <c r="BU49"/>
  <c r="BW49"/>
  <c r="CB37"/>
  <c r="CA49"/>
  <c r="CC49"/>
  <c r="CE49"/>
  <c r="O50"/>
  <c r="AF50"/>
  <c r="BU50"/>
  <c r="BW50"/>
  <c r="CA50"/>
  <c r="CC50"/>
  <c r="CE50"/>
  <c r="O51"/>
  <c r="AF51"/>
  <c r="BU51"/>
  <c r="BW51"/>
  <c r="CA51"/>
  <c r="CC51"/>
  <c r="CF51"/>
  <c r="CE51"/>
  <c r="O52"/>
  <c r="AF52"/>
  <c r="BU52"/>
  <c r="BW52"/>
  <c r="CA52"/>
  <c r="CC52"/>
  <c r="CE52"/>
  <c r="O53"/>
  <c r="AF53"/>
  <c r="BU53"/>
  <c r="BW53"/>
  <c r="P87"/>
  <c r="Q87"/>
  <c r="R87"/>
  <c r="S87"/>
  <c r="T87"/>
  <c r="U87"/>
  <c r="V87"/>
  <c r="W87"/>
  <c r="X87"/>
  <c r="Y87"/>
  <c r="Z87"/>
  <c r="AA87"/>
  <c r="AB87"/>
  <c r="AC87"/>
  <c r="AD87"/>
  <c r="AG87"/>
  <c r="AH87"/>
  <c r="AI87"/>
  <c r="AJ87"/>
  <c r="AK87"/>
  <c r="AL87"/>
  <c r="AM87"/>
  <c r="AN87"/>
  <c r="AO87"/>
  <c r="AP87"/>
  <c r="AQ87"/>
  <c r="AR87"/>
  <c r="AS87"/>
  <c r="AT87"/>
  <c r="AU87"/>
  <c r="AV87"/>
  <c r="CF34"/>
  <c r="CF40"/>
  <c r="CF33"/>
  <c r="CF31"/>
  <c r="CB50"/>
  <c r="CB43"/>
  <c r="CB33"/>
  <c r="CF38"/>
  <c r="CF37"/>
  <c r="CB40"/>
  <c r="CF52"/>
  <c r="CB49"/>
  <c r="CF46"/>
  <c r="CF39"/>
  <c r="CB45"/>
  <c r="CB39"/>
  <c r="CB31"/>
  <c r="CB34"/>
  <c r="CF43"/>
  <c r="CB52"/>
  <c r="CB51"/>
  <c r="CB46"/>
  <c r="CF32"/>
  <c r="CB32"/>
  <c r="CF49"/>
  <c r="CF44"/>
  <c r="CF50"/>
</calcChain>
</file>

<file path=xl/sharedStrings.xml><?xml version="1.0" encoding="utf-8"?>
<sst xmlns="http://schemas.openxmlformats.org/spreadsheetml/2006/main" count="268" uniqueCount="64">
  <si>
    <t>Am</t>
  </si>
  <si>
    <t>, den</t>
  </si>
  <si>
    <t>Beginn:</t>
  </si>
  <si>
    <t>Uhr</t>
  </si>
  <si>
    <t>Spielzeit:</t>
  </si>
  <si>
    <t>min</t>
  </si>
  <si>
    <t>Pause:</t>
  </si>
  <si>
    <t>I. Teilnehmende Mannschaften</t>
  </si>
  <si>
    <t>1.</t>
  </si>
  <si>
    <t>2.</t>
  </si>
  <si>
    <t>3.</t>
  </si>
  <si>
    <t>4.</t>
  </si>
  <si>
    <t>Gruppe A</t>
  </si>
  <si>
    <t>Gruppe B</t>
  </si>
  <si>
    <t>Nr.</t>
  </si>
  <si>
    <t>Grp.</t>
  </si>
  <si>
    <t>A</t>
  </si>
  <si>
    <t>Beginn</t>
  </si>
  <si>
    <t>Spielpaarung</t>
  </si>
  <si>
    <t>:</t>
  </si>
  <si>
    <t>-</t>
  </si>
  <si>
    <t>Ergebnis</t>
  </si>
  <si>
    <t>B</t>
  </si>
  <si>
    <t>II. Spielplan Vorrunde</t>
  </si>
  <si>
    <t>Pkt.</t>
  </si>
  <si>
    <t>Tore</t>
  </si>
  <si>
    <t>Diff.</t>
  </si>
  <si>
    <t>III. Abschlußtabellen Vorrunde</t>
  </si>
  <si>
    <t>x</t>
  </si>
  <si>
    <t>Gruppe C</t>
  </si>
  <si>
    <t>Gruppe D</t>
  </si>
  <si>
    <t>C</t>
  </si>
  <si>
    <t>D</t>
  </si>
  <si>
    <t>1. Halbfinale</t>
  </si>
  <si>
    <t>2. Halbfinale</t>
  </si>
  <si>
    <t>Finale</t>
  </si>
  <si>
    <t>IV. Endrunde</t>
  </si>
  <si>
    <t>V. Platzierungen</t>
  </si>
  <si>
    <t>Sieger Spiel 25</t>
  </si>
  <si>
    <t>Sieger Spiel 26</t>
  </si>
  <si>
    <t>Sieger Gruppe A</t>
  </si>
  <si>
    <t>Sieger Gruppe B</t>
  </si>
  <si>
    <t>Sieger Gruppe C</t>
  </si>
  <si>
    <t>Sonntag</t>
  </si>
  <si>
    <t>Sporthalle Willy-Jürissen, Goebenstr., 46045 OB</t>
  </si>
  <si>
    <t>Fortuna Bottrop</t>
  </si>
  <si>
    <t>VFB Bottrop</t>
  </si>
  <si>
    <t>Rhenania Bottrop</t>
  </si>
  <si>
    <t>DJK Arminia Lirich</t>
  </si>
  <si>
    <t>Schwarz-Weiß Alstaden</t>
  </si>
  <si>
    <t>Blau-Weiß Fuhlenbrock</t>
  </si>
  <si>
    <t>SuS 21 Oberhausen</t>
  </si>
  <si>
    <t>TSV Safakspor</t>
  </si>
  <si>
    <t>Sportfreunde Königshardt</t>
  </si>
  <si>
    <t>SC Buschhausen 1912</t>
  </si>
  <si>
    <t>VFR 08 Oberhausen</t>
  </si>
  <si>
    <t>Glück-Auf Sterkrade</t>
  </si>
  <si>
    <t>Concordia Oberhausen</t>
  </si>
  <si>
    <t>Sterkrade-Nord</t>
  </si>
  <si>
    <t>DJK Arminia Klosterhardt</t>
  </si>
  <si>
    <t>1. Schumacher Finanzen &amp; Consulting Cup</t>
  </si>
  <si>
    <t>Hallenfußballturnier für A-Junioren</t>
  </si>
  <si>
    <t>Sieger Gruppe D</t>
  </si>
  <si>
    <t>frei</t>
  </si>
</sst>
</file>

<file path=xl/styles.xml><?xml version="1.0" encoding="utf-8"?>
<styleSheet xmlns="http://schemas.openxmlformats.org/spreadsheetml/2006/main">
  <numFmts count="2">
    <numFmt numFmtId="174" formatCode="h:mm;@"/>
    <numFmt numFmtId="176" formatCode="0_ ;[Red]\-0\ "/>
  </numFmts>
  <fonts count="19">
    <font>
      <sz val="10"/>
      <name val="Arial"/>
    </font>
    <font>
      <sz val="10"/>
      <name val="Arial"/>
    </font>
    <font>
      <sz val="10"/>
      <color indexed="9"/>
      <name val="Arial"/>
      <family val="2"/>
    </font>
    <font>
      <sz val="22"/>
      <name val="Comic Sans MS"/>
      <family val="4"/>
    </font>
    <font>
      <sz val="18"/>
      <name val="Comic Sans MS"/>
      <family val="4"/>
    </font>
    <font>
      <sz val="18"/>
      <color indexed="9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8"/>
      <color indexed="9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Border="1"/>
    <xf numFmtId="0" fontId="5" fillId="0" borderId="0" xfId="0" applyFont="1"/>
    <xf numFmtId="0" fontId="1" fillId="0" borderId="0" xfId="0" applyFont="1" applyBorder="1"/>
    <xf numFmtId="0" fontId="7" fillId="0" borderId="0" xfId="0" applyFont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 applyBorder="1"/>
    <xf numFmtId="0" fontId="8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Fill="1" applyBorder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Fill="1" applyBorder="1" applyAlignment="1" applyProtection="1">
      <alignment horizontal="centerContinuous"/>
      <protection hidden="1"/>
    </xf>
    <xf numFmtId="0" fontId="9" fillId="0" borderId="0" xfId="0" applyFont="1" applyFill="1" applyBorder="1" applyAlignment="1" applyProtection="1">
      <alignment horizontal="centerContinuous"/>
      <protection hidden="1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readingOrder="2"/>
    </xf>
    <xf numFmtId="176" fontId="14" fillId="0" borderId="0" xfId="0" applyNumberFormat="1" applyFont="1" applyFill="1" applyBorder="1" applyAlignment="1">
      <alignment horizontal="center" vertical="justify" readingOrder="1"/>
    </xf>
    <xf numFmtId="0" fontId="11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2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Fill="1" applyBorder="1"/>
    <xf numFmtId="0" fontId="16" fillId="0" borderId="0" xfId="0" applyFont="1" applyFill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174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1" fillId="0" borderId="6" xfId="0" applyFont="1" applyFill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/>
    <xf numFmtId="0" fontId="14" fillId="0" borderId="0" xfId="0" applyFont="1" applyFill="1" applyBorder="1"/>
    <xf numFmtId="0" fontId="17" fillId="0" borderId="0" xfId="0" applyFont="1" applyFill="1" applyBorder="1"/>
    <xf numFmtId="0" fontId="17" fillId="0" borderId="0" xfId="0" applyFont="1" applyFill="1"/>
    <xf numFmtId="0" fontId="17" fillId="0" borderId="0" xfId="0" applyFont="1" applyBorder="1"/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37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20" fontId="9" fillId="0" borderId="33" xfId="0" applyNumberFormat="1" applyFont="1" applyFill="1" applyBorder="1" applyAlignment="1">
      <alignment horizontal="center" vertical="center"/>
    </xf>
    <xf numFmtId="20" fontId="9" fillId="0" borderId="3" xfId="0" applyNumberFormat="1" applyFont="1" applyFill="1" applyBorder="1" applyAlignment="1">
      <alignment horizontal="center" vertical="center"/>
    </xf>
    <xf numFmtId="20" fontId="9" fillId="0" borderId="31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31" xfId="0" applyFont="1" applyFill="1" applyBorder="1" applyAlignment="1">
      <alignment horizontal="left" vertical="center" shrinkToFit="1"/>
    </xf>
    <xf numFmtId="0" fontId="12" fillId="4" borderId="48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20" fontId="9" fillId="0" borderId="47" xfId="0" applyNumberFormat="1" applyFont="1" applyFill="1" applyBorder="1" applyAlignment="1">
      <alignment horizontal="center" vertical="center"/>
    </xf>
    <xf numFmtId="20" fontId="9" fillId="0" borderId="43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shrinkToFit="1"/>
    </xf>
    <xf numFmtId="0" fontId="9" fillId="0" borderId="0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shrinkToFit="1"/>
    </xf>
    <xf numFmtId="0" fontId="9" fillId="0" borderId="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45" fontId="6" fillId="0" borderId="1" xfId="0" applyNumberFormat="1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left" vertical="center" shrinkToFit="1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20" fontId="9" fillId="0" borderId="35" xfId="0" applyNumberFormat="1" applyFont="1" applyFill="1" applyBorder="1" applyAlignment="1">
      <alignment horizontal="center" vertical="center"/>
    </xf>
    <xf numFmtId="20" fontId="9" fillId="0" borderId="5" xfId="0" applyNumberFormat="1" applyFont="1" applyFill="1" applyBorder="1" applyAlignment="1">
      <alignment horizontal="center" vertical="center"/>
    </xf>
    <xf numFmtId="20" fontId="9" fillId="0" borderId="34" xfId="0" applyNumberFormat="1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39" xfId="0" applyFont="1" applyFill="1" applyBorder="1" applyAlignment="1">
      <alignment horizontal="left" vertical="center" shrinkToFit="1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174" fontId="9" fillId="0" borderId="15" xfId="0" applyNumberFormat="1" applyFont="1" applyFill="1" applyBorder="1" applyAlignment="1">
      <alignment horizontal="center" vertical="center"/>
    </xf>
    <xf numFmtId="174" fontId="9" fillId="0" borderId="2" xfId="0" applyNumberFormat="1" applyFont="1" applyFill="1" applyBorder="1" applyAlignment="1">
      <alignment horizontal="center" vertical="center"/>
    </xf>
    <xf numFmtId="174" fontId="9" fillId="0" borderId="16" xfId="0" applyNumberFormat="1" applyFont="1" applyFill="1" applyBorder="1" applyAlignment="1">
      <alignment horizontal="center" vertical="center"/>
    </xf>
    <xf numFmtId="174" fontId="9" fillId="0" borderId="17" xfId="0" applyNumberFormat="1" applyFont="1" applyFill="1" applyBorder="1" applyAlignment="1">
      <alignment horizontal="center" vertical="center"/>
    </xf>
    <xf numFmtId="174" fontId="9" fillId="0" borderId="4" xfId="0" applyNumberFormat="1" applyFont="1" applyFill="1" applyBorder="1" applyAlignment="1">
      <alignment horizontal="center" vertical="center"/>
    </xf>
    <xf numFmtId="174" fontId="9" fillId="0" borderId="18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18" fillId="0" borderId="11" xfId="0" applyFont="1" applyBorder="1" applyAlignment="1" applyProtection="1">
      <alignment horizontal="left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left" vertical="center"/>
      <protection hidden="1"/>
    </xf>
    <xf numFmtId="0" fontId="18" fillId="0" borderId="13" xfId="0" applyFont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19050</xdr:colOff>
      <xdr:row>2</xdr:row>
      <xdr:rowOff>180975</xdr:rowOff>
    </xdr:from>
    <xdr:to>
      <xdr:col>49</xdr:col>
      <xdr:colOff>19050</xdr:colOff>
      <xdr:row>8</xdr:row>
      <xdr:rowOff>28575</xdr:rowOff>
    </xdr:to>
    <xdr:pic>
      <xdr:nvPicPr>
        <xdr:cNvPr id="1054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0" y="695325"/>
          <a:ext cx="11430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DK95"/>
  <sheetViews>
    <sheetView showGridLines="0" tabSelected="1" topLeftCell="A46" zoomScale="112" zoomScaleNormal="100" workbookViewId="0">
      <selection activeCell="CA24" sqref="CA24"/>
    </sheetView>
  </sheetViews>
  <sheetFormatPr baseColWidth="10" defaultColWidth="1.7109375" defaultRowHeight="12.75"/>
  <cols>
    <col min="1" max="55" width="1.7109375" style="1" customWidth="1"/>
    <col min="56" max="56" width="1.7109375" style="23" customWidth="1"/>
    <col min="57" max="57" width="1.7109375" style="24" customWidth="1"/>
    <col min="58" max="58" width="2.85546875" style="24" hidden="1" customWidth="1"/>
    <col min="59" max="59" width="2.140625" style="24" hidden="1" customWidth="1"/>
    <col min="60" max="60" width="2.85546875" style="24" hidden="1" customWidth="1"/>
    <col min="61" max="72" width="1.7109375" style="24" hidden="1" customWidth="1"/>
    <col min="73" max="73" width="2.28515625" style="3" bestFit="1" customWidth="1"/>
    <col min="74" max="74" width="1.7109375" style="4" customWidth="1"/>
    <col min="75" max="75" width="2.28515625" style="4" bestFit="1" customWidth="1"/>
    <col min="76" max="78" width="1.7109375" style="4" customWidth="1"/>
    <col min="79" max="79" width="12.42578125" style="3" customWidth="1"/>
    <col min="80" max="80" width="8" style="3" bestFit="1" customWidth="1"/>
    <col min="81" max="81" width="4.140625" style="5" bestFit="1" customWidth="1"/>
    <col min="82" max="82" width="1.7109375" style="5" bestFit="1" customWidth="1"/>
    <col min="83" max="83" width="4.140625" style="5" bestFit="1" customWidth="1"/>
    <col min="84" max="86" width="6.28515625" style="5" customWidth="1"/>
    <col min="87" max="88" width="6.28515625" style="6" customWidth="1"/>
    <col min="89" max="89" width="1.7109375" style="6" customWidth="1"/>
    <col min="90" max="103" width="1.7109375" style="23" customWidth="1"/>
    <col min="104" max="16384" width="1.7109375" style="1"/>
  </cols>
  <sheetData>
    <row r="1" spans="1:103" ht="7.5" customHeight="1"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</row>
    <row r="2" spans="1:103" ht="33" customHeight="1">
      <c r="A2" s="83" t="s">
        <v>60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1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</row>
    <row r="3" spans="1:103" s="7" customFormat="1" ht="27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9"/>
      <c r="BV3" s="10"/>
      <c r="BW3" s="10"/>
      <c r="BX3" s="10"/>
      <c r="BY3" s="10"/>
      <c r="BZ3" s="10"/>
      <c r="CA3" s="9"/>
      <c r="CB3" s="9"/>
      <c r="CC3" s="11"/>
      <c r="CD3" s="11"/>
      <c r="CE3" s="11"/>
      <c r="CF3" s="11"/>
      <c r="CG3" s="11"/>
      <c r="CH3" s="11"/>
      <c r="CI3" s="12"/>
      <c r="CJ3" s="12"/>
      <c r="CK3" s="12"/>
    </row>
    <row r="4" spans="1:103" s="14" customFormat="1" ht="15.75">
      <c r="A4" s="171" t="s">
        <v>61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"/>
      <c r="AR4" s="1"/>
      <c r="AS4" s="1"/>
      <c r="AT4" s="13"/>
      <c r="AU4" s="13"/>
      <c r="AV4" s="13"/>
      <c r="AW4" s="13"/>
      <c r="AX4" s="13"/>
      <c r="AY4" s="13"/>
      <c r="AZ4" s="13"/>
      <c r="BA4" s="13"/>
      <c r="BB4" s="13"/>
      <c r="BC4" s="13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6"/>
      <c r="BV4" s="17"/>
      <c r="BW4" s="17"/>
      <c r="BX4" s="17"/>
      <c r="BY4" s="17"/>
      <c r="BZ4" s="17"/>
      <c r="CA4" s="16"/>
      <c r="CB4" s="16"/>
      <c r="CC4" s="18"/>
      <c r="CD4" s="18"/>
      <c r="CE4" s="18"/>
      <c r="CF4" s="18"/>
      <c r="CG4" s="18"/>
      <c r="CH4" s="18"/>
      <c r="CI4" s="19"/>
      <c r="CJ4" s="19"/>
      <c r="CK4" s="19"/>
    </row>
    <row r="5" spans="1:103" s="14" customFormat="1" ht="6" customHeight="1">
      <c r="AQ5" s="1"/>
      <c r="AR5" s="1"/>
      <c r="AS5" s="1"/>
      <c r="AT5" s="13"/>
      <c r="AU5" s="13"/>
      <c r="AV5" s="13"/>
      <c r="AW5" s="13"/>
      <c r="AX5" s="13"/>
      <c r="AY5" s="13"/>
      <c r="AZ5" s="13"/>
      <c r="BA5" s="13"/>
      <c r="BB5" s="13"/>
      <c r="BC5" s="13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6"/>
      <c r="BV5" s="17"/>
      <c r="BW5" s="17"/>
      <c r="BX5" s="17"/>
      <c r="BY5" s="17"/>
      <c r="BZ5" s="17"/>
      <c r="CA5" s="16"/>
      <c r="CB5" s="16"/>
      <c r="CC5" s="18"/>
      <c r="CD5" s="18"/>
      <c r="CE5" s="18"/>
      <c r="CF5" s="18"/>
      <c r="CG5" s="18"/>
      <c r="CH5" s="18"/>
      <c r="CI5" s="19"/>
      <c r="CJ5" s="19"/>
      <c r="CK5" s="19"/>
    </row>
    <row r="6" spans="1:103" s="14" customFormat="1" ht="15.75">
      <c r="L6" s="20" t="s">
        <v>0</v>
      </c>
      <c r="M6" s="167" t="s">
        <v>43</v>
      </c>
      <c r="N6" s="167"/>
      <c r="O6" s="167"/>
      <c r="P6" s="167"/>
      <c r="Q6" s="167"/>
      <c r="R6" s="167"/>
      <c r="S6" s="167"/>
      <c r="T6" s="167"/>
      <c r="U6" s="14" t="s">
        <v>1</v>
      </c>
      <c r="Y6" s="168">
        <v>43121</v>
      </c>
      <c r="Z6" s="168"/>
      <c r="AA6" s="168"/>
      <c r="AB6" s="168"/>
      <c r="AC6" s="168"/>
      <c r="AD6" s="168"/>
      <c r="AE6" s="168"/>
      <c r="AF6" s="168"/>
      <c r="AQ6" s="1"/>
      <c r="AR6" s="1"/>
      <c r="AS6" s="1"/>
      <c r="AT6" s="13"/>
      <c r="AU6" s="13"/>
      <c r="AV6" s="13"/>
      <c r="AW6" s="13"/>
      <c r="AX6" s="13"/>
      <c r="AY6" s="13"/>
      <c r="AZ6" s="13"/>
      <c r="BA6" s="13"/>
      <c r="BB6" s="13"/>
      <c r="BC6" s="13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6"/>
      <c r="BV6" s="17"/>
      <c r="BW6" s="17"/>
      <c r="BX6" s="17"/>
      <c r="BY6" s="17"/>
      <c r="BZ6" s="17"/>
      <c r="CA6" s="16"/>
      <c r="CB6" s="16"/>
      <c r="CC6" s="18"/>
      <c r="CD6" s="18"/>
      <c r="CE6" s="18"/>
      <c r="CF6" s="18"/>
      <c r="CG6" s="18"/>
      <c r="CH6" s="18"/>
      <c r="CI6" s="19"/>
      <c r="CJ6" s="19"/>
      <c r="CK6" s="19"/>
    </row>
    <row r="7" spans="1:103" s="14" customFormat="1" ht="6" customHeight="1">
      <c r="AQ7" s="1"/>
      <c r="AR7" s="1"/>
      <c r="AS7" s="1"/>
      <c r="AT7" s="13"/>
      <c r="AU7" s="13"/>
      <c r="AV7" s="13"/>
      <c r="AW7" s="13"/>
      <c r="AX7" s="13"/>
      <c r="AY7" s="13"/>
      <c r="AZ7" s="13"/>
      <c r="BA7" s="13"/>
      <c r="BB7" s="13"/>
      <c r="BC7" s="13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6"/>
      <c r="BV7" s="17"/>
      <c r="BW7" s="17"/>
      <c r="BX7" s="17"/>
      <c r="BY7" s="17"/>
      <c r="BZ7" s="17"/>
      <c r="CA7" s="16"/>
      <c r="CB7" s="16"/>
      <c r="CC7" s="18"/>
      <c r="CD7" s="18"/>
      <c r="CE7" s="18"/>
      <c r="CF7" s="18"/>
      <c r="CG7" s="18"/>
      <c r="CH7" s="18"/>
      <c r="CI7" s="19"/>
      <c r="CJ7" s="19"/>
      <c r="CK7" s="19"/>
    </row>
    <row r="8" spans="1:103" s="14" customFormat="1" ht="15">
      <c r="B8" s="86" t="s">
        <v>44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Q8" s="1"/>
      <c r="AR8" s="1"/>
      <c r="AS8" s="1"/>
      <c r="AT8" s="13"/>
      <c r="AU8" s="13"/>
      <c r="AV8" s="13"/>
      <c r="AW8" s="13"/>
      <c r="AX8" s="13"/>
      <c r="AY8" s="13"/>
      <c r="AZ8" s="13"/>
      <c r="BA8" s="13"/>
      <c r="BB8" s="13"/>
      <c r="BC8" s="13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6"/>
      <c r="BV8" s="17"/>
      <c r="BW8" s="17"/>
      <c r="BX8" s="17"/>
      <c r="BY8" s="17"/>
      <c r="BZ8" s="17"/>
      <c r="CA8" s="16"/>
      <c r="CB8" s="16"/>
      <c r="CC8" s="18"/>
      <c r="CD8" s="18"/>
      <c r="CE8" s="18"/>
      <c r="CF8" s="18"/>
      <c r="CG8" s="18"/>
      <c r="CH8" s="18"/>
      <c r="CI8" s="19"/>
      <c r="CJ8" s="19"/>
      <c r="CK8" s="19"/>
    </row>
    <row r="9" spans="1:103" s="14" customFormat="1" ht="6" customHeight="1"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6"/>
      <c r="BV9" s="17"/>
      <c r="BW9" s="17"/>
      <c r="BX9" s="17"/>
      <c r="BY9" s="17"/>
      <c r="BZ9" s="17"/>
      <c r="CA9" s="16"/>
      <c r="CB9" s="16"/>
      <c r="CC9" s="18"/>
      <c r="CD9" s="18"/>
      <c r="CE9" s="18"/>
      <c r="CF9" s="18"/>
      <c r="CG9" s="18"/>
      <c r="CH9" s="18"/>
      <c r="CI9" s="19"/>
      <c r="CJ9" s="19"/>
      <c r="CK9" s="19"/>
    </row>
    <row r="10" spans="1:103" s="14" customFormat="1" ht="15.75">
      <c r="G10" s="21" t="s">
        <v>2</v>
      </c>
      <c r="H10" s="170">
        <v>0.5625</v>
      </c>
      <c r="I10" s="170"/>
      <c r="J10" s="170"/>
      <c r="K10" s="170"/>
      <c r="L10" s="170"/>
      <c r="M10" s="1" t="s">
        <v>3</v>
      </c>
      <c r="T10" s="21" t="s">
        <v>4</v>
      </c>
      <c r="U10" s="166">
        <v>1</v>
      </c>
      <c r="V10" s="166"/>
      <c r="W10" s="22" t="s">
        <v>28</v>
      </c>
      <c r="X10" s="169">
        <v>6.9444444444444441E-3</v>
      </c>
      <c r="Y10" s="169"/>
      <c r="Z10" s="169"/>
      <c r="AA10" s="169"/>
      <c r="AB10" s="169"/>
      <c r="AC10" s="1" t="s">
        <v>5</v>
      </c>
      <c r="AK10" s="21" t="s">
        <v>6</v>
      </c>
      <c r="AL10" s="169">
        <v>1.3888888888888889E-3</v>
      </c>
      <c r="AM10" s="169"/>
      <c r="AN10" s="169"/>
      <c r="AO10" s="169"/>
      <c r="AP10" s="169"/>
      <c r="AQ10" s="1" t="s">
        <v>5</v>
      </c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6"/>
      <c r="BV10" s="17"/>
      <c r="BW10" s="17"/>
      <c r="BX10" s="17"/>
      <c r="BY10" s="17"/>
      <c r="BZ10" s="17"/>
      <c r="CA10" s="16"/>
      <c r="CB10" s="16"/>
      <c r="CC10" s="18"/>
      <c r="CD10" s="18"/>
      <c r="CE10" s="18"/>
      <c r="CF10" s="18"/>
      <c r="CG10" s="18"/>
      <c r="CH10" s="18"/>
      <c r="CI10" s="19"/>
      <c r="CJ10" s="19"/>
      <c r="CK10" s="19"/>
    </row>
    <row r="11" spans="1:103" ht="9" customHeight="1"/>
    <row r="12" spans="1:103" ht="6" customHeight="1"/>
    <row r="13" spans="1:103">
      <c r="B13" s="25" t="s">
        <v>7</v>
      </c>
    </row>
    <row r="14" spans="1:103" ht="6" customHeight="1" thickBot="1"/>
    <row r="15" spans="1:103" ht="16.5" thickBot="1">
      <c r="B15" s="149" t="s">
        <v>12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1"/>
      <c r="AE15" s="149" t="s">
        <v>13</v>
      </c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1"/>
    </row>
    <row r="16" spans="1:103" ht="15">
      <c r="B16" s="152" t="s">
        <v>8</v>
      </c>
      <c r="C16" s="153"/>
      <c r="D16" s="154" t="s">
        <v>49</v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5"/>
      <c r="Z16" s="156"/>
      <c r="AE16" s="152" t="s">
        <v>8</v>
      </c>
      <c r="AF16" s="153"/>
      <c r="AG16" s="154" t="s">
        <v>46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5"/>
      <c r="BC16" s="156"/>
    </row>
    <row r="17" spans="2:103" ht="15">
      <c r="B17" s="152" t="s">
        <v>9</v>
      </c>
      <c r="C17" s="153"/>
      <c r="D17" s="154" t="s">
        <v>63</v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5"/>
      <c r="Z17" s="156"/>
      <c r="AE17" s="152" t="s">
        <v>9</v>
      </c>
      <c r="AF17" s="153"/>
      <c r="AG17" s="154" t="s">
        <v>51</v>
      </c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5"/>
      <c r="BC17" s="156"/>
    </row>
    <row r="18" spans="2:103" ht="15">
      <c r="B18" s="152" t="s">
        <v>10</v>
      </c>
      <c r="C18" s="153"/>
      <c r="D18" s="154" t="s">
        <v>57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5"/>
      <c r="Z18" s="156"/>
      <c r="AE18" s="152" t="s">
        <v>10</v>
      </c>
      <c r="AF18" s="153"/>
      <c r="AG18" s="154" t="s">
        <v>54</v>
      </c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5"/>
      <c r="BC18" s="156"/>
    </row>
    <row r="19" spans="2:103" ht="15.75" thickBot="1">
      <c r="B19" s="157" t="s">
        <v>11</v>
      </c>
      <c r="C19" s="158"/>
      <c r="D19" s="159" t="s">
        <v>52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60"/>
      <c r="Z19" s="161"/>
      <c r="AE19" s="157" t="s">
        <v>11</v>
      </c>
      <c r="AF19" s="158"/>
      <c r="AG19" s="159" t="s">
        <v>56</v>
      </c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60"/>
      <c r="BC19" s="161"/>
    </row>
    <row r="20" spans="2:103" ht="6" customHeight="1" thickBot="1"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6"/>
      <c r="BV20" s="6"/>
      <c r="BW20" s="6"/>
      <c r="BX20" s="6"/>
      <c r="BY20" s="6"/>
      <c r="BZ20" s="6"/>
      <c r="CA20" s="5"/>
      <c r="CB20" s="5"/>
    </row>
    <row r="21" spans="2:103" ht="16.5" thickBot="1">
      <c r="B21" s="149" t="s">
        <v>29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1"/>
      <c r="AE21" s="149" t="s">
        <v>30</v>
      </c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1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6"/>
      <c r="BV21" s="6"/>
      <c r="BW21" s="6"/>
      <c r="BX21" s="6"/>
      <c r="BY21" s="6"/>
      <c r="BZ21" s="6"/>
      <c r="CA21" s="5"/>
      <c r="CB21" s="5"/>
    </row>
    <row r="22" spans="2:103" ht="15">
      <c r="B22" s="152" t="s">
        <v>8</v>
      </c>
      <c r="C22" s="153"/>
      <c r="D22" s="154" t="s">
        <v>50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5"/>
      <c r="Z22" s="156"/>
      <c r="AE22" s="152" t="s">
        <v>8</v>
      </c>
      <c r="AF22" s="153"/>
      <c r="AG22" s="154" t="s">
        <v>47</v>
      </c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5"/>
      <c r="BC22" s="156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6"/>
      <c r="BV22" s="6"/>
      <c r="BW22" s="6"/>
      <c r="BX22" s="6"/>
      <c r="BY22" s="6"/>
      <c r="BZ22" s="6"/>
      <c r="CA22" s="5"/>
      <c r="CB22" s="5"/>
    </row>
    <row r="23" spans="2:103" ht="15">
      <c r="B23" s="152" t="s">
        <v>9</v>
      </c>
      <c r="C23" s="153"/>
      <c r="D23" s="154" t="s">
        <v>55</v>
      </c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5"/>
      <c r="Z23" s="156"/>
      <c r="AE23" s="152" t="s">
        <v>9</v>
      </c>
      <c r="AF23" s="153"/>
      <c r="AG23" s="154" t="s">
        <v>48</v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5"/>
      <c r="BC23" s="156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6"/>
      <c r="BV23" s="6"/>
      <c r="BW23" s="6"/>
      <c r="BX23" s="6"/>
      <c r="BY23" s="6"/>
      <c r="BZ23" s="6"/>
      <c r="CA23" s="5"/>
      <c r="CB23" s="5"/>
    </row>
    <row r="24" spans="2:103" ht="15">
      <c r="B24" s="152" t="s">
        <v>10</v>
      </c>
      <c r="C24" s="153"/>
      <c r="D24" s="154" t="s">
        <v>58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5"/>
      <c r="Z24" s="156"/>
      <c r="AE24" s="152" t="s">
        <v>10</v>
      </c>
      <c r="AF24" s="153"/>
      <c r="AG24" s="154" t="s">
        <v>45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5"/>
      <c r="BC24" s="156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6"/>
      <c r="BV24" s="6"/>
      <c r="BW24" s="6"/>
      <c r="BX24" s="6"/>
      <c r="BY24" s="6"/>
      <c r="BZ24" s="6"/>
      <c r="CA24" s="5"/>
      <c r="CB24" s="5"/>
    </row>
    <row r="25" spans="2:103" ht="15.75" thickBot="1">
      <c r="B25" s="157" t="s">
        <v>11</v>
      </c>
      <c r="C25" s="158"/>
      <c r="D25" s="159" t="s">
        <v>53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60"/>
      <c r="Z25" s="161"/>
      <c r="AE25" s="157" t="s">
        <v>11</v>
      </c>
      <c r="AF25" s="158"/>
      <c r="AG25" s="159" t="s">
        <v>59</v>
      </c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60"/>
      <c r="BC25" s="161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6"/>
      <c r="BV25" s="6"/>
      <c r="BW25" s="6"/>
      <c r="BX25" s="6"/>
      <c r="BY25" s="6"/>
      <c r="BZ25" s="6"/>
      <c r="CA25" s="5"/>
      <c r="CB25" s="5"/>
    </row>
    <row r="27" spans="2:103">
      <c r="B27" s="25" t="s">
        <v>23</v>
      </c>
      <c r="N27" s="26"/>
    </row>
    <row r="28" spans="2:103" ht="6" customHeight="1" thickBot="1"/>
    <row r="29" spans="2:103" s="35" customFormat="1" ht="16.5" customHeight="1" thickBot="1">
      <c r="B29" s="138" t="s">
        <v>14</v>
      </c>
      <c r="C29" s="139"/>
      <c r="D29" s="143"/>
      <c r="E29" s="111"/>
      <c r="F29" s="144"/>
      <c r="G29" s="143" t="s">
        <v>15</v>
      </c>
      <c r="H29" s="111"/>
      <c r="I29" s="144"/>
      <c r="J29" s="143" t="s">
        <v>17</v>
      </c>
      <c r="K29" s="111"/>
      <c r="L29" s="111"/>
      <c r="M29" s="111"/>
      <c r="N29" s="144"/>
      <c r="O29" s="143" t="s">
        <v>18</v>
      </c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44"/>
      <c r="AW29" s="143" t="s">
        <v>21</v>
      </c>
      <c r="AX29" s="111"/>
      <c r="AY29" s="111"/>
      <c r="AZ29" s="111"/>
      <c r="BA29" s="144"/>
      <c r="BB29" s="145"/>
      <c r="BC29" s="146"/>
      <c r="BD29" s="27"/>
      <c r="BE29" s="27"/>
      <c r="BF29" s="28"/>
      <c r="BG29" s="29"/>
      <c r="BH29" s="29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1"/>
      <c r="BV29" s="32"/>
      <c r="BW29" s="32"/>
      <c r="BX29" s="32"/>
      <c r="BY29" s="32"/>
      <c r="BZ29" s="32"/>
      <c r="CA29" s="31"/>
      <c r="CB29" s="31"/>
      <c r="CC29" s="33"/>
      <c r="CD29" s="33"/>
      <c r="CE29" s="33"/>
      <c r="CF29" s="33"/>
      <c r="CG29" s="33"/>
      <c r="CH29" s="33"/>
      <c r="CI29" s="34"/>
      <c r="CJ29" s="34"/>
      <c r="CK29" s="34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</row>
    <row r="30" spans="2:103" s="27" customFormat="1" ht="15.95" customHeight="1">
      <c r="B30" s="141">
        <v>1</v>
      </c>
      <c r="C30" s="142"/>
      <c r="D30" s="142"/>
      <c r="E30" s="142"/>
      <c r="F30" s="142"/>
      <c r="G30" s="142" t="s">
        <v>16</v>
      </c>
      <c r="H30" s="142"/>
      <c r="I30" s="142"/>
      <c r="J30" s="147">
        <f>$H$10</f>
        <v>0.5625</v>
      </c>
      <c r="K30" s="147"/>
      <c r="L30" s="147"/>
      <c r="M30" s="147"/>
      <c r="N30" s="148"/>
      <c r="O30" s="176" t="str">
        <f>D16</f>
        <v>Schwarz-Weiß Alstaden</v>
      </c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36" t="s">
        <v>20</v>
      </c>
      <c r="AF30" s="164" t="str">
        <f>D17</f>
        <v>frei</v>
      </c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5"/>
      <c r="AW30" s="172"/>
      <c r="AX30" s="174"/>
      <c r="AY30" s="36" t="s">
        <v>19</v>
      </c>
      <c r="AZ30" s="174"/>
      <c r="BA30" s="175"/>
      <c r="BB30" s="172"/>
      <c r="BC30" s="173"/>
      <c r="BE30" s="30"/>
      <c r="BF30" s="37"/>
      <c r="BG30" s="37"/>
      <c r="BH30" s="37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8" t="str">
        <f t="shared" ref="BU30:BU53" si="0">IF(ISBLANK(AZ30),"0",IF(AW30&gt;AZ30,3,IF(AW30=AZ30,1,0)))</f>
        <v>0</v>
      </c>
      <c r="BV30" s="39" t="s">
        <v>19</v>
      </c>
      <c r="BW30" s="38" t="str">
        <f t="shared" ref="BW30:BW53" si="1">IF(ISBLANK(AZ30),"0",IF(AZ30&gt;AW30,3,IF(AZ30=AW30,1,0)))</f>
        <v>0</v>
      </c>
      <c r="BX30" s="32"/>
      <c r="BY30" s="32"/>
      <c r="BZ30" s="32"/>
      <c r="CA30" s="40" t="s">
        <v>12</v>
      </c>
      <c r="CB30" s="31" t="s">
        <v>24</v>
      </c>
      <c r="CC30" s="103" t="s">
        <v>25</v>
      </c>
      <c r="CD30" s="103"/>
      <c r="CE30" s="103"/>
      <c r="CF30" s="41" t="s">
        <v>26</v>
      </c>
      <c r="CG30" s="33"/>
      <c r="CH30" s="33"/>
      <c r="CI30" s="34"/>
      <c r="CJ30" s="34"/>
      <c r="CK30" s="34"/>
    </row>
    <row r="31" spans="2:103" s="35" customFormat="1" ht="15.95" customHeight="1">
      <c r="B31" s="140">
        <v>2</v>
      </c>
      <c r="C31" s="131"/>
      <c r="D31" s="131"/>
      <c r="E31" s="131"/>
      <c r="F31" s="131"/>
      <c r="G31" s="131" t="s">
        <v>16</v>
      </c>
      <c r="H31" s="131"/>
      <c r="I31" s="131"/>
      <c r="J31" s="132">
        <f>J30+$U$10*$X$10+$AL$10</f>
        <v>0.5708333333333333</v>
      </c>
      <c r="K31" s="133"/>
      <c r="L31" s="133"/>
      <c r="M31" s="133"/>
      <c r="N31" s="134"/>
      <c r="O31" s="135" t="str">
        <f>D18</f>
        <v>Concordia Oberhausen</v>
      </c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42" t="s">
        <v>20</v>
      </c>
      <c r="AF31" s="136" t="str">
        <f>D19</f>
        <v>TSV Safakspor</v>
      </c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7"/>
      <c r="AW31" s="127"/>
      <c r="AX31" s="125"/>
      <c r="AY31" s="42" t="s">
        <v>19</v>
      </c>
      <c r="AZ31" s="125"/>
      <c r="BA31" s="126"/>
      <c r="BB31" s="127"/>
      <c r="BC31" s="128"/>
      <c r="BD31" s="27"/>
      <c r="BE31" s="30"/>
      <c r="BF31" s="37"/>
      <c r="BG31" s="37"/>
      <c r="BH31" s="37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8" t="str">
        <f t="shared" si="0"/>
        <v>0</v>
      </c>
      <c r="BV31" s="32" t="s">
        <v>19</v>
      </c>
      <c r="BW31" s="38" t="str">
        <f t="shared" si="1"/>
        <v>0</v>
      </c>
      <c r="BX31" s="32"/>
      <c r="BY31" s="32"/>
      <c r="BZ31" s="32"/>
      <c r="CA31" s="31" t="str">
        <f>$D$19</f>
        <v>TSV Safakspor</v>
      </c>
      <c r="CB31" s="38">
        <f>SUM($BW$31+$BU$38+$BW$47)</f>
        <v>0</v>
      </c>
      <c r="CC31" s="33">
        <f>SUM($AZ$31+$AW$38+$AZ$47)</f>
        <v>0</v>
      </c>
      <c r="CD31" s="41" t="s">
        <v>19</v>
      </c>
      <c r="CE31" s="43">
        <f>SUM($AW$31+$AZ$38+$AW$47)</f>
        <v>0</v>
      </c>
      <c r="CF31" s="44">
        <f>SUM(CC31-CE31)</f>
        <v>0</v>
      </c>
      <c r="CG31" s="33"/>
      <c r="CH31" s="33"/>
      <c r="CI31" s="34"/>
      <c r="CJ31" s="34"/>
      <c r="CK31" s="34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</row>
    <row r="32" spans="2:103" s="35" customFormat="1" ht="15.95" customHeight="1">
      <c r="B32" s="140">
        <v>3</v>
      </c>
      <c r="C32" s="131"/>
      <c r="D32" s="131"/>
      <c r="E32" s="131"/>
      <c r="F32" s="131"/>
      <c r="G32" s="131" t="s">
        <v>22</v>
      </c>
      <c r="H32" s="131"/>
      <c r="I32" s="131"/>
      <c r="J32" s="132">
        <f>J31+$U$10*$X$10+$AL$10</f>
        <v>0.57916666666666661</v>
      </c>
      <c r="K32" s="133"/>
      <c r="L32" s="133"/>
      <c r="M32" s="133"/>
      <c r="N32" s="134"/>
      <c r="O32" s="135" t="str">
        <f>AG16</f>
        <v>VFB Bottrop</v>
      </c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42" t="s">
        <v>20</v>
      </c>
      <c r="AF32" s="136" t="str">
        <f>AG17</f>
        <v>SuS 21 Oberhausen</v>
      </c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7"/>
      <c r="AW32" s="127"/>
      <c r="AX32" s="125"/>
      <c r="AY32" s="42" t="s">
        <v>19</v>
      </c>
      <c r="AZ32" s="125"/>
      <c r="BA32" s="126"/>
      <c r="BB32" s="127"/>
      <c r="BC32" s="128"/>
      <c r="BD32" s="27"/>
      <c r="BE32" s="30"/>
      <c r="BF32" s="37"/>
      <c r="BG32" s="37"/>
      <c r="BH32" s="37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8" t="str">
        <f t="shared" si="0"/>
        <v>0</v>
      </c>
      <c r="BV32" s="32" t="s">
        <v>19</v>
      </c>
      <c r="BW32" s="38" t="str">
        <f t="shared" si="1"/>
        <v>0</v>
      </c>
      <c r="BX32" s="32"/>
      <c r="BY32" s="32"/>
      <c r="BZ32" s="32"/>
      <c r="CA32" s="31" t="str">
        <f>$D$16</f>
        <v>Schwarz-Weiß Alstaden</v>
      </c>
      <c r="CB32" s="38">
        <f>SUM($BU$30+$BW$38+$BU$46)</f>
        <v>0</v>
      </c>
      <c r="CC32" s="33">
        <f>SUM($AW$30+$AZ$38+$AW$46)</f>
        <v>0</v>
      </c>
      <c r="CD32" s="41" t="s">
        <v>19</v>
      </c>
      <c r="CE32" s="43">
        <f>SUM($AZ$30+$AW$38+$AZ$46)</f>
        <v>0</v>
      </c>
      <c r="CF32" s="44">
        <f>SUM(CC32-CE32)</f>
        <v>0</v>
      </c>
      <c r="CG32" s="33"/>
      <c r="CH32" s="33"/>
      <c r="CI32" s="34"/>
      <c r="CJ32" s="34"/>
      <c r="CK32" s="34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</row>
    <row r="33" spans="2:103" s="35" customFormat="1" ht="15.95" customHeight="1">
      <c r="B33" s="140">
        <v>4</v>
      </c>
      <c r="C33" s="131"/>
      <c r="D33" s="131"/>
      <c r="E33" s="131"/>
      <c r="F33" s="131"/>
      <c r="G33" s="131" t="s">
        <v>22</v>
      </c>
      <c r="H33" s="131"/>
      <c r="I33" s="131"/>
      <c r="J33" s="132">
        <f t="shared" ref="J33:J53" si="2">J32+$U$10*$X$10+$AL$10</f>
        <v>0.58749999999999991</v>
      </c>
      <c r="K33" s="133"/>
      <c r="L33" s="133"/>
      <c r="M33" s="133"/>
      <c r="N33" s="134"/>
      <c r="O33" s="135" t="str">
        <f>AG18</f>
        <v>SC Buschhausen 1912</v>
      </c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42" t="s">
        <v>20</v>
      </c>
      <c r="AF33" s="136" t="str">
        <f>AG19</f>
        <v>Glück-Auf Sterkrade</v>
      </c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7"/>
      <c r="AW33" s="127"/>
      <c r="AX33" s="125"/>
      <c r="AY33" s="42" t="s">
        <v>19</v>
      </c>
      <c r="AZ33" s="125"/>
      <c r="BA33" s="126"/>
      <c r="BB33" s="127"/>
      <c r="BC33" s="128"/>
      <c r="BD33" s="27"/>
      <c r="BE33" s="30"/>
      <c r="BF33" s="37"/>
      <c r="BG33" s="37"/>
      <c r="BH33" s="37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8" t="str">
        <f t="shared" si="0"/>
        <v>0</v>
      </c>
      <c r="BV33" s="32" t="s">
        <v>19</v>
      </c>
      <c r="BW33" s="38" t="str">
        <f t="shared" si="1"/>
        <v>0</v>
      </c>
      <c r="BX33" s="32"/>
      <c r="BY33" s="32"/>
      <c r="BZ33" s="32"/>
      <c r="CA33" s="31" t="str">
        <f>$D$17</f>
        <v>frei</v>
      </c>
      <c r="CB33" s="38">
        <f>SUM($BW$30+$BU$39+$BU$47)</f>
        <v>0</v>
      </c>
      <c r="CC33" s="33">
        <f>SUM($AZ$30+$AW$39+$AW$47)</f>
        <v>0</v>
      </c>
      <c r="CD33" s="41" t="s">
        <v>19</v>
      </c>
      <c r="CE33" s="43">
        <f>SUM($AW$30+$AZ$39+$AZ$47)</f>
        <v>0</v>
      </c>
      <c r="CF33" s="44">
        <f>SUM(CC33-CE33)</f>
        <v>0</v>
      </c>
      <c r="CG33" s="33"/>
      <c r="CH33" s="33"/>
      <c r="CI33" s="34"/>
      <c r="CJ33" s="34"/>
      <c r="CK33" s="34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</row>
    <row r="34" spans="2:103" s="35" customFormat="1" ht="15.95" customHeight="1">
      <c r="B34" s="140">
        <v>5</v>
      </c>
      <c r="C34" s="131"/>
      <c r="D34" s="131"/>
      <c r="E34" s="131"/>
      <c r="F34" s="131"/>
      <c r="G34" s="131" t="s">
        <v>31</v>
      </c>
      <c r="H34" s="131"/>
      <c r="I34" s="131"/>
      <c r="J34" s="132">
        <f t="shared" si="2"/>
        <v>0.59583333333333321</v>
      </c>
      <c r="K34" s="133"/>
      <c r="L34" s="133"/>
      <c r="M34" s="133"/>
      <c r="N34" s="134"/>
      <c r="O34" s="135" t="str">
        <f>D22</f>
        <v>Blau-Weiß Fuhlenbrock</v>
      </c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42" t="s">
        <v>20</v>
      </c>
      <c r="AF34" s="136" t="str">
        <f>D23</f>
        <v>VFR 08 Oberhausen</v>
      </c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7"/>
      <c r="AW34" s="127"/>
      <c r="AX34" s="125"/>
      <c r="AY34" s="42" t="s">
        <v>19</v>
      </c>
      <c r="AZ34" s="125"/>
      <c r="BA34" s="126"/>
      <c r="BB34" s="127"/>
      <c r="BC34" s="128"/>
      <c r="BD34" s="27"/>
      <c r="BE34" s="30"/>
      <c r="BF34" s="37"/>
      <c r="BG34" s="37"/>
      <c r="BH34" s="37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8" t="str">
        <f t="shared" si="0"/>
        <v>0</v>
      </c>
      <c r="BV34" s="32" t="s">
        <v>19</v>
      </c>
      <c r="BW34" s="38" t="str">
        <f t="shared" si="1"/>
        <v>0</v>
      </c>
      <c r="BX34" s="32"/>
      <c r="BY34" s="32"/>
      <c r="BZ34" s="32"/>
      <c r="CA34" s="31" t="str">
        <f>$D$18</f>
        <v>Concordia Oberhausen</v>
      </c>
      <c r="CB34" s="38">
        <f>SUM($BU$31+$BW$39+$BW$46)</f>
        <v>0</v>
      </c>
      <c r="CC34" s="33">
        <f>SUM($AW$31+$AZ$39+$AZ$46)</f>
        <v>0</v>
      </c>
      <c r="CD34" s="41" t="s">
        <v>19</v>
      </c>
      <c r="CE34" s="43">
        <f>SUM($AZ$31+$AW$39+$AW$46)</f>
        <v>0</v>
      </c>
      <c r="CF34" s="44">
        <f>SUM(CC34-CE34)</f>
        <v>0</v>
      </c>
      <c r="CG34" s="33"/>
      <c r="CH34" s="33"/>
      <c r="CI34" s="34"/>
      <c r="CJ34" s="34"/>
      <c r="CK34" s="34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</row>
    <row r="35" spans="2:103" s="35" customFormat="1" ht="15.95" customHeight="1">
      <c r="B35" s="140">
        <v>6</v>
      </c>
      <c r="C35" s="131"/>
      <c r="D35" s="131"/>
      <c r="E35" s="131"/>
      <c r="F35" s="131"/>
      <c r="G35" s="131" t="s">
        <v>31</v>
      </c>
      <c r="H35" s="131"/>
      <c r="I35" s="131"/>
      <c r="J35" s="132">
        <f t="shared" si="2"/>
        <v>0.60416666666666652</v>
      </c>
      <c r="K35" s="133"/>
      <c r="L35" s="133"/>
      <c r="M35" s="133"/>
      <c r="N35" s="134"/>
      <c r="O35" s="135" t="str">
        <f>D24</f>
        <v>Sterkrade-Nord</v>
      </c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42" t="s">
        <v>20</v>
      </c>
      <c r="AF35" s="136" t="str">
        <f>D25</f>
        <v>Sportfreunde Königshardt</v>
      </c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7"/>
      <c r="AW35" s="127"/>
      <c r="AX35" s="125"/>
      <c r="AY35" s="42" t="s">
        <v>19</v>
      </c>
      <c r="AZ35" s="125"/>
      <c r="BA35" s="126"/>
      <c r="BB35" s="127"/>
      <c r="BC35" s="128"/>
      <c r="BD35" s="27"/>
      <c r="BE35" s="30"/>
      <c r="BF35" s="37"/>
      <c r="BG35" s="37"/>
      <c r="BH35" s="37"/>
      <c r="BI35" s="30"/>
      <c r="BJ35" s="30"/>
      <c r="BK35" s="24"/>
      <c r="BL35" s="24"/>
      <c r="BM35" s="24"/>
      <c r="BN35" s="24"/>
      <c r="BO35" s="24"/>
      <c r="BP35" s="24"/>
      <c r="BQ35" s="24"/>
      <c r="BR35" s="24"/>
      <c r="BS35" s="24"/>
      <c r="BT35" s="30"/>
      <c r="BU35" s="38" t="str">
        <f t="shared" si="0"/>
        <v>0</v>
      </c>
      <c r="BV35" s="32" t="s">
        <v>19</v>
      </c>
      <c r="BW35" s="38" t="str">
        <f t="shared" si="1"/>
        <v>0</v>
      </c>
      <c r="BX35" s="32"/>
      <c r="BY35" s="32"/>
      <c r="BZ35" s="32"/>
      <c r="CA35" s="31"/>
      <c r="CB35" s="31"/>
      <c r="CC35" s="33"/>
      <c r="CD35" s="33"/>
      <c r="CE35" s="33"/>
      <c r="CF35" s="33"/>
      <c r="CG35" s="33"/>
      <c r="CH35" s="33"/>
      <c r="CI35" s="34"/>
      <c r="CJ35" s="34"/>
      <c r="CK35" s="34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</row>
    <row r="36" spans="2:103" s="35" customFormat="1" ht="15.95" customHeight="1">
      <c r="B36" s="140">
        <v>7</v>
      </c>
      <c r="C36" s="131"/>
      <c r="D36" s="131"/>
      <c r="E36" s="131"/>
      <c r="F36" s="131"/>
      <c r="G36" s="131" t="s">
        <v>32</v>
      </c>
      <c r="H36" s="131"/>
      <c r="I36" s="131"/>
      <c r="J36" s="132">
        <f t="shared" si="2"/>
        <v>0.61249999999999982</v>
      </c>
      <c r="K36" s="133"/>
      <c r="L36" s="133"/>
      <c r="M36" s="133"/>
      <c r="N36" s="134"/>
      <c r="O36" s="135" t="str">
        <f>AG22</f>
        <v>Rhenania Bottrop</v>
      </c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42" t="s">
        <v>20</v>
      </c>
      <c r="AF36" s="136" t="str">
        <f>AG23</f>
        <v>DJK Arminia Lirich</v>
      </c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7"/>
      <c r="AW36" s="127"/>
      <c r="AX36" s="125"/>
      <c r="AY36" s="42" t="s">
        <v>19</v>
      </c>
      <c r="AZ36" s="125"/>
      <c r="BA36" s="126"/>
      <c r="BB36" s="127"/>
      <c r="BC36" s="128"/>
      <c r="BD36" s="45"/>
      <c r="BE36" s="30"/>
      <c r="BF36" s="37"/>
      <c r="BG36" s="37"/>
      <c r="BH36" s="37"/>
      <c r="BI36" s="30"/>
      <c r="BJ36" s="30"/>
      <c r="BK36" s="46"/>
      <c r="BL36" s="46"/>
      <c r="BM36" s="47"/>
      <c r="BN36" s="48"/>
      <c r="BO36" s="48"/>
      <c r="BP36" s="49"/>
      <c r="BQ36" s="48"/>
      <c r="BR36" s="50"/>
      <c r="BS36" s="30"/>
      <c r="BT36" s="30"/>
      <c r="BU36" s="38" t="str">
        <f t="shared" si="0"/>
        <v>0</v>
      </c>
      <c r="BV36" s="32" t="s">
        <v>19</v>
      </c>
      <c r="BW36" s="38" t="str">
        <f t="shared" si="1"/>
        <v>0</v>
      </c>
      <c r="BX36" s="32"/>
      <c r="BY36" s="32"/>
      <c r="BZ36" s="32"/>
      <c r="CA36" s="40" t="s">
        <v>13</v>
      </c>
      <c r="CB36" s="31" t="s">
        <v>24</v>
      </c>
      <c r="CC36" s="103" t="s">
        <v>25</v>
      </c>
      <c r="CD36" s="103"/>
      <c r="CE36" s="103"/>
      <c r="CF36" s="41" t="s">
        <v>26</v>
      </c>
      <c r="CG36" s="33"/>
      <c r="CH36" s="33"/>
      <c r="CI36" s="34"/>
      <c r="CJ36" s="34"/>
      <c r="CK36" s="34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</row>
    <row r="37" spans="2:103" s="35" customFormat="1" ht="15.95" customHeight="1">
      <c r="B37" s="140">
        <v>8</v>
      </c>
      <c r="C37" s="131"/>
      <c r="D37" s="131"/>
      <c r="E37" s="131"/>
      <c r="F37" s="131"/>
      <c r="G37" s="131" t="s">
        <v>32</v>
      </c>
      <c r="H37" s="131"/>
      <c r="I37" s="131"/>
      <c r="J37" s="132">
        <f t="shared" si="2"/>
        <v>0.62083333333333313</v>
      </c>
      <c r="K37" s="133"/>
      <c r="L37" s="133"/>
      <c r="M37" s="133"/>
      <c r="N37" s="134"/>
      <c r="O37" s="135" t="str">
        <f>AG24</f>
        <v>Fortuna Bottrop</v>
      </c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42" t="s">
        <v>20</v>
      </c>
      <c r="AF37" s="136" t="str">
        <f>AG25</f>
        <v>DJK Arminia Klosterhardt</v>
      </c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7"/>
      <c r="AW37" s="127"/>
      <c r="AX37" s="125"/>
      <c r="AY37" s="42" t="s">
        <v>19</v>
      </c>
      <c r="AZ37" s="125"/>
      <c r="BA37" s="126"/>
      <c r="BB37" s="127"/>
      <c r="BC37" s="128"/>
      <c r="BD37" s="45"/>
      <c r="BE37" s="30"/>
      <c r="BF37" s="37"/>
      <c r="BG37" s="37"/>
      <c r="BH37" s="37"/>
      <c r="BI37" s="30"/>
      <c r="BJ37" s="30"/>
      <c r="BK37" s="46"/>
      <c r="BL37" s="46"/>
      <c r="BM37" s="47"/>
      <c r="BN37" s="48"/>
      <c r="BO37" s="48"/>
      <c r="BP37" s="49"/>
      <c r="BQ37" s="48"/>
      <c r="BR37" s="50"/>
      <c r="BS37" s="30"/>
      <c r="BT37" s="30"/>
      <c r="BU37" s="38" t="str">
        <f t="shared" si="0"/>
        <v>0</v>
      </c>
      <c r="BV37" s="32" t="s">
        <v>19</v>
      </c>
      <c r="BW37" s="38" t="str">
        <f t="shared" si="1"/>
        <v>0</v>
      </c>
      <c r="BX37" s="32"/>
      <c r="BY37" s="32"/>
      <c r="BZ37" s="32"/>
      <c r="CA37" s="31" t="str">
        <f>$AG$19</f>
        <v>Glück-Auf Sterkrade</v>
      </c>
      <c r="CB37" s="38">
        <f>SUM($BW$33+$BU$40+$BW$49)</f>
        <v>0</v>
      </c>
      <c r="CC37" s="33">
        <f>SUM($AZ$33+$AW$40+$AZ$49)</f>
        <v>0</v>
      </c>
      <c r="CD37" s="41" t="s">
        <v>19</v>
      </c>
      <c r="CE37" s="43">
        <f>SUM($AW$33+$AZ$40+$AW$49)</f>
        <v>0</v>
      </c>
      <c r="CF37" s="44">
        <f>SUM(CC37-CE37)</f>
        <v>0</v>
      </c>
      <c r="CG37" s="33"/>
      <c r="CH37" s="33"/>
      <c r="CI37" s="34"/>
      <c r="CJ37" s="34"/>
      <c r="CK37" s="34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</row>
    <row r="38" spans="2:103" s="35" customFormat="1" ht="15.95" customHeight="1">
      <c r="B38" s="140">
        <v>9</v>
      </c>
      <c r="C38" s="131"/>
      <c r="D38" s="131"/>
      <c r="E38" s="131"/>
      <c r="F38" s="131"/>
      <c r="G38" s="131" t="s">
        <v>16</v>
      </c>
      <c r="H38" s="131"/>
      <c r="I38" s="131"/>
      <c r="J38" s="132">
        <f t="shared" si="2"/>
        <v>0.62916666666666643</v>
      </c>
      <c r="K38" s="133"/>
      <c r="L38" s="133"/>
      <c r="M38" s="133"/>
      <c r="N38" s="134"/>
      <c r="O38" s="135" t="str">
        <f>D19</f>
        <v>TSV Safakspor</v>
      </c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42" t="s">
        <v>20</v>
      </c>
      <c r="AF38" s="136" t="str">
        <f>D16</f>
        <v>Schwarz-Weiß Alstaden</v>
      </c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7"/>
      <c r="AW38" s="127"/>
      <c r="AX38" s="125"/>
      <c r="AY38" s="42" t="s">
        <v>19</v>
      </c>
      <c r="AZ38" s="125"/>
      <c r="BA38" s="126"/>
      <c r="BB38" s="127"/>
      <c r="BC38" s="128"/>
      <c r="BD38" s="45"/>
      <c r="BE38" s="30"/>
      <c r="BF38" s="37"/>
      <c r="BG38" s="37"/>
      <c r="BH38" s="37"/>
      <c r="BI38" s="30"/>
      <c r="BJ38" s="30"/>
      <c r="BK38" s="46"/>
      <c r="BL38" s="46"/>
      <c r="BM38" s="47"/>
      <c r="BN38" s="48"/>
      <c r="BO38" s="48"/>
      <c r="BP38" s="49"/>
      <c r="BQ38" s="48"/>
      <c r="BR38" s="50"/>
      <c r="BS38" s="30"/>
      <c r="BT38" s="30"/>
      <c r="BU38" s="38" t="str">
        <f t="shared" si="0"/>
        <v>0</v>
      </c>
      <c r="BV38" s="32" t="s">
        <v>19</v>
      </c>
      <c r="BW38" s="38" t="str">
        <f t="shared" si="1"/>
        <v>0</v>
      </c>
      <c r="BX38" s="32"/>
      <c r="BY38" s="32"/>
      <c r="BZ38" s="32"/>
      <c r="CA38" s="31" t="str">
        <f>$AG$18</f>
        <v>SC Buschhausen 1912</v>
      </c>
      <c r="CB38" s="38">
        <f>SUM($BU$33+$BW$41+$BW$48)</f>
        <v>0</v>
      </c>
      <c r="CC38" s="33">
        <f>SUM($AW$33+$AZ$41+$AZ$48)</f>
        <v>0</v>
      </c>
      <c r="CD38" s="41" t="s">
        <v>19</v>
      </c>
      <c r="CE38" s="43">
        <f>SUM($AZ$33+$AW$41+$AW$48)</f>
        <v>0</v>
      </c>
      <c r="CF38" s="44">
        <f>SUM(CC38-CE38)</f>
        <v>0</v>
      </c>
      <c r="CG38" s="33"/>
      <c r="CH38" s="33"/>
      <c r="CI38" s="34"/>
      <c r="CJ38" s="34"/>
      <c r="CK38" s="34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</row>
    <row r="39" spans="2:103" s="35" customFormat="1" ht="15.95" customHeight="1">
      <c r="B39" s="140">
        <v>10</v>
      </c>
      <c r="C39" s="131"/>
      <c r="D39" s="131"/>
      <c r="E39" s="131"/>
      <c r="F39" s="131"/>
      <c r="G39" s="131" t="s">
        <v>16</v>
      </c>
      <c r="H39" s="131"/>
      <c r="I39" s="131"/>
      <c r="J39" s="132">
        <f t="shared" si="2"/>
        <v>0.63749999999999973</v>
      </c>
      <c r="K39" s="133"/>
      <c r="L39" s="133"/>
      <c r="M39" s="133"/>
      <c r="N39" s="134"/>
      <c r="O39" s="135" t="str">
        <f>D17</f>
        <v>frei</v>
      </c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42" t="s">
        <v>20</v>
      </c>
      <c r="AF39" s="136" t="str">
        <f>D18</f>
        <v>Concordia Oberhausen</v>
      </c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7"/>
      <c r="AW39" s="127"/>
      <c r="AX39" s="125"/>
      <c r="AY39" s="42" t="s">
        <v>19</v>
      </c>
      <c r="AZ39" s="125"/>
      <c r="BA39" s="126"/>
      <c r="BB39" s="127"/>
      <c r="BC39" s="128"/>
      <c r="BD39" s="45"/>
      <c r="BE39" s="30"/>
      <c r="BF39" s="37"/>
      <c r="BG39" s="37"/>
      <c r="BH39" s="37"/>
      <c r="BI39" s="30"/>
      <c r="BJ39" s="30"/>
      <c r="BK39" s="46"/>
      <c r="BL39" s="46"/>
      <c r="BM39" s="47"/>
      <c r="BN39" s="48"/>
      <c r="BO39" s="48"/>
      <c r="BP39" s="49"/>
      <c r="BQ39" s="48"/>
      <c r="BR39" s="50"/>
      <c r="BS39" s="30"/>
      <c r="BT39" s="30"/>
      <c r="BU39" s="38" t="str">
        <f t="shared" si="0"/>
        <v>0</v>
      </c>
      <c r="BV39" s="32" t="s">
        <v>19</v>
      </c>
      <c r="BW39" s="38" t="str">
        <f t="shared" si="1"/>
        <v>0</v>
      </c>
      <c r="BX39" s="32"/>
      <c r="BY39" s="32"/>
      <c r="BZ39" s="32"/>
      <c r="CA39" s="31" t="str">
        <f>$AG$16</f>
        <v>VFB Bottrop</v>
      </c>
      <c r="CB39" s="38">
        <f>SUM($BU$32+$BW$40+$BU$48)</f>
        <v>0</v>
      </c>
      <c r="CC39" s="33">
        <f>SUM($AW$32+$AZ$40+$AW$48)</f>
        <v>0</v>
      </c>
      <c r="CD39" s="41" t="s">
        <v>19</v>
      </c>
      <c r="CE39" s="43">
        <f>SUM($AZ$32+$AW$40+$AZ$48)</f>
        <v>0</v>
      </c>
      <c r="CF39" s="44">
        <f>SUM(CC39-CE39)</f>
        <v>0</v>
      </c>
      <c r="CG39" s="33"/>
      <c r="CH39" s="33"/>
      <c r="CI39" s="34"/>
      <c r="CJ39" s="34"/>
      <c r="CK39" s="34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</row>
    <row r="40" spans="2:103" s="35" customFormat="1" ht="15.95" customHeight="1">
      <c r="B40" s="140">
        <v>11</v>
      </c>
      <c r="C40" s="131"/>
      <c r="D40" s="131"/>
      <c r="E40" s="131"/>
      <c r="F40" s="131"/>
      <c r="G40" s="131" t="s">
        <v>22</v>
      </c>
      <c r="H40" s="131"/>
      <c r="I40" s="131"/>
      <c r="J40" s="132">
        <f t="shared" si="2"/>
        <v>0.64583333333333304</v>
      </c>
      <c r="K40" s="133"/>
      <c r="L40" s="133"/>
      <c r="M40" s="133"/>
      <c r="N40" s="134"/>
      <c r="O40" s="135" t="str">
        <f>AG19</f>
        <v>Glück-Auf Sterkrade</v>
      </c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42" t="s">
        <v>20</v>
      </c>
      <c r="AF40" s="136" t="str">
        <f>AG16</f>
        <v>VFB Bottrop</v>
      </c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7"/>
      <c r="AW40" s="127"/>
      <c r="AX40" s="125"/>
      <c r="AY40" s="42" t="s">
        <v>19</v>
      </c>
      <c r="AZ40" s="125"/>
      <c r="BA40" s="126"/>
      <c r="BB40" s="127"/>
      <c r="BC40" s="128"/>
      <c r="BD40" s="45"/>
      <c r="BE40" s="30"/>
      <c r="BF40" s="37"/>
      <c r="BG40" s="37"/>
      <c r="BH40" s="37"/>
      <c r="BI40" s="30"/>
      <c r="BJ40" s="30"/>
      <c r="BK40" s="46"/>
      <c r="BL40" s="46"/>
      <c r="BM40" s="51"/>
      <c r="BN40" s="48"/>
      <c r="BO40" s="48"/>
      <c r="BP40" s="49"/>
      <c r="BQ40" s="48"/>
      <c r="BR40" s="52"/>
      <c r="BS40" s="30"/>
      <c r="BT40" s="30"/>
      <c r="BU40" s="38" t="str">
        <f t="shared" si="0"/>
        <v>0</v>
      </c>
      <c r="BV40" s="32" t="s">
        <v>19</v>
      </c>
      <c r="BW40" s="38" t="str">
        <f t="shared" si="1"/>
        <v>0</v>
      </c>
      <c r="BX40" s="32"/>
      <c r="BY40" s="32"/>
      <c r="BZ40" s="32"/>
      <c r="CA40" s="31" t="str">
        <f>$AG$17</f>
        <v>SuS 21 Oberhausen</v>
      </c>
      <c r="CB40" s="38">
        <f>SUM($BW$32+$BU$41+$BU$49)</f>
        <v>0</v>
      </c>
      <c r="CC40" s="33">
        <f>SUM($AZ$32+$AW$41+$AW$49)</f>
        <v>0</v>
      </c>
      <c r="CD40" s="41" t="s">
        <v>19</v>
      </c>
      <c r="CE40" s="43">
        <f>SUM($AW$32+$AZ$41+$AZ$49)</f>
        <v>0</v>
      </c>
      <c r="CF40" s="44">
        <f>SUM(CC40-CE40)</f>
        <v>0</v>
      </c>
      <c r="CG40" s="33"/>
      <c r="CH40" s="33"/>
      <c r="CI40" s="34"/>
      <c r="CJ40" s="34"/>
      <c r="CK40" s="34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</row>
    <row r="41" spans="2:103" s="35" customFormat="1" ht="15.95" customHeight="1">
      <c r="B41" s="140">
        <v>12</v>
      </c>
      <c r="C41" s="131"/>
      <c r="D41" s="131"/>
      <c r="E41" s="131"/>
      <c r="F41" s="131"/>
      <c r="G41" s="131" t="s">
        <v>22</v>
      </c>
      <c r="H41" s="131"/>
      <c r="I41" s="131"/>
      <c r="J41" s="132">
        <f t="shared" si="2"/>
        <v>0.65416666666666634</v>
      </c>
      <c r="K41" s="133"/>
      <c r="L41" s="133"/>
      <c r="M41" s="133"/>
      <c r="N41" s="134"/>
      <c r="O41" s="135" t="str">
        <f>AG17</f>
        <v>SuS 21 Oberhausen</v>
      </c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42" t="s">
        <v>20</v>
      </c>
      <c r="AF41" s="136" t="str">
        <f>AG18</f>
        <v>SC Buschhausen 1912</v>
      </c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7"/>
      <c r="AW41" s="127"/>
      <c r="AX41" s="125"/>
      <c r="AY41" s="42" t="s">
        <v>19</v>
      </c>
      <c r="AZ41" s="125"/>
      <c r="BA41" s="126"/>
      <c r="BB41" s="127"/>
      <c r="BC41" s="128"/>
      <c r="BD41" s="45"/>
      <c r="BE41" s="30"/>
      <c r="BF41" s="37"/>
      <c r="BG41" s="37"/>
      <c r="BH41" s="37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8" t="str">
        <f t="shared" si="0"/>
        <v>0</v>
      </c>
      <c r="BV41" s="32" t="s">
        <v>19</v>
      </c>
      <c r="BW41" s="38" t="str">
        <f t="shared" si="1"/>
        <v>0</v>
      </c>
      <c r="BX41" s="32"/>
      <c r="BY41" s="32"/>
      <c r="BZ41" s="32"/>
      <c r="CA41" s="31"/>
      <c r="CB41" s="31"/>
      <c r="CC41" s="33"/>
      <c r="CD41" s="33"/>
      <c r="CE41" s="33"/>
      <c r="CF41" s="33"/>
      <c r="CG41" s="33"/>
      <c r="CH41" s="33"/>
      <c r="CI41" s="34"/>
      <c r="CJ41" s="34"/>
      <c r="CK41" s="34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</row>
    <row r="42" spans="2:103" s="35" customFormat="1" ht="15.95" customHeight="1">
      <c r="B42" s="140">
        <v>13</v>
      </c>
      <c r="C42" s="131"/>
      <c r="D42" s="131"/>
      <c r="E42" s="131"/>
      <c r="F42" s="131"/>
      <c r="G42" s="131" t="s">
        <v>31</v>
      </c>
      <c r="H42" s="131"/>
      <c r="I42" s="131"/>
      <c r="J42" s="132">
        <f t="shared" si="2"/>
        <v>0.66249999999999964</v>
      </c>
      <c r="K42" s="133"/>
      <c r="L42" s="133"/>
      <c r="M42" s="133"/>
      <c r="N42" s="134"/>
      <c r="O42" s="135" t="str">
        <f>D25</f>
        <v>Sportfreunde Königshardt</v>
      </c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42" t="s">
        <v>20</v>
      </c>
      <c r="AF42" s="136" t="str">
        <f>D22</f>
        <v>Blau-Weiß Fuhlenbrock</v>
      </c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7"/>
      <c r="AW42" s="127"/>
      <c r="AX42" s="125"/>
      <c r="AY42" s="42" t="s">
        <v>19</v>
      </c>
      <c r="AZ42" s="125"/>
      <c r="BA42" s="126"/>
      <c r="BB42" s="127"/>
      <c r="BC42" s="128"/>
      <c r="BD42" s="45"/>
      <c r="BE42" s="30"/>
      <c r="BF42" s="37"/>
      <c r="BG42" s="37"/>
      <c r="BH42" s="37"/>
      <c r="BI42" s="30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30"/>
      <c r="BU42" s="38" t="str">
        <f t="shared" si="0"/>
        <v>0</v>
      </c>
      <c r="BV42" s="32" t="s">
        <v>19</v>
      </c>
      <c r="BW42" s="38" t="str">
        <f t="shared" si="1"/>
        <v>0</v>
      </c>
      <c r="BX42" s="32"/>
      <c r="BY42" s="32"/>
      <c r="BZ42" s="32"/>
      <c r="CA42" s="40" t="s">
        <v>29</v>
      </c>
      <c r="CB42" s="31" t="s">
        <v>24</v>
      </c>
      <c r="CC42" s="103" t="s">
        <v>25</v>
      </c>
      <c r="CD42" s="103"/>
      <c r="CE42" s="103"/>
      <c r="CF42" s="41" t="s">
        <v>26</v>
      </c>
      <c r="CG42" s="33"/>
      <c r="CH42" s="33"/>
      <c r="CI42" s="34"/>
      <c r="CJ42" s="34"/>
      <c r="CK42" s="34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</row>
    <row r="43" spans="2:103" s="35" customFormat="1" ht="15.95" customHeight="1">
      <c r="B43" s="140">
        <v>14</v>
      </c>
      <c r="C43" s="131"/>
      <c r="D43" s="131"/>
      <c r="E43" s="131"/>
      <c r="F43" s="131"/>
      <c r="G43" s="131" t="s">
        <v>31</v>
      </c>
      <c r="H43" s="131"/>
      <c r="I43" s="131"/>
      <c r="J43" s="132">
        <f t="shared" si="2"/>
        <v>0.67083333333333295</v>
      </c>
      <c r="K43" s="133"/>
      <c r="L43" s="133"/>
      <c r="M43" s="133"/>
      <c r="N43" s="134"/>
      <c r="O43" s="135" t="str">
        <f>D23</f>
        <v>VFR 08 Oberhausen</v>
      </c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42" t="s">
        <v>20</v>
      </c>
      <c r="AF43" s="136" t="str">
        <f>D24</f>
        <v>Sterkrade-Nord</v>
      </c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7"/>
      <c r="AW43" s="127"/>
      <c r="AX43" s="125"/>
      <c r="AY43" s="42" t="s">
        <v>19</v>
      </c>
      <c r="AZ43" s="125"/>
      <c r="BA43" s="126"/>
      <c r="BB43" s="127"/>
      <c r="BC43" s="128"/>
      <c r="BD43" s="45"/>
      <c r="BE43" s="30"/>
      <c r="BF43" s="37"/>
      <c r="BG43" s="37"/>
      <c r="BH43" s="37"/>
      <c r="BI43" s="30"/>
      <c r="BJ43" s="30"/>
      <c r="BK43" s="46"/>
      <c r="BL43" s="46"/>
      <c r="BM43" s="47"/>
      <c r="BN43" s="48"/>
      <c r="BO43" s="48"/>
      <c r="BP43" s="49"/>
      <c r="BQ43" s="48"/>
      <c r="BR43" s="50"/>
      <c r="BS43" s="30"/>
      <c r="BT43" s="30"/>
      <c r="BU43" s="38" t="str">
        <f t="shared" si="0"/>
        <v>0</v>
      </c>
      <c r="BV43" s="32" t="s">
        <v>19</v>
      </c>
      <c r="BW43" s="38" t="str">
        <f t="shared" si="1"/>
        <v>0</v>
      </c>
      <c r="BX43" s="32"/>
      <c r="BY43" s="32"/>
      <c r="BZ43" s="32"/>
      <c r="CA43" s="31" t="str">
        <f>$D$24</f>
        <v>Sterkrade-Nord</v>
      </c>
      <c r="CB43" s="38">
        <f>SUM($BU$35+$BW$43+$BW$50)</f>
        <v>0</v>
      </c>
      <c r="CC43" s="33">
        <f>SUM($AW$35+$AZ$43+$AZ$50)</f>
        <v>0</v>
      </c>
      <c r="CD43" s="41" t="s">
        <v>19</v>
      </c>
      <c r="CE43" s="43">
        <f>SUM($AZ$35+$AW$43+$AW$50)</f>
        <v>0</v>
      </c>
      <c r="CF43" s="44">
        <f>SUM(CC43-CE43)</f>
        <v>0</v>
      </c>
      <c r="CG43" s="33"/>
      <c r="CH43" s="33"/>
      <c r="CI43" s="34"/>
      <c r="CJ43" s="34"/>
      <c r="CK43" s="34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</row>
    <row r="44" spans="2:103" s="35" customFormat="1" ht="15.95" customHeight="1">
      <c r="B44" s="140">
        <v>15</v>
      </c>
      <c r="C44" s="131"/>
      <c r="D44" s="131"/>
      <c r="E44" s="131"/>
      <c r="F44" s="131"/>
      <c r="G44" s="131" t="s">
        <v>32</v>
      </c>
      <c r="H44" s="131"/>
      <c r="I44" s="131"/>
      <c r="J44" s="132">
        <f t="shared" si="2"/>
        <v>0.67916666666666625</v>
      </c>
      <c r="K44" s="133"/>
      <c r="L44" s="133"/>
      <c r="M44" s="133"/>
      <c r="N44" s="134"/>
      <c r="O44" s="135" t="str">
        <f>AG25</f>
        <v>DJK Arminia Klosterhardt</v>
      </c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42" t="s">
        <v>20</v>
      </c>
      <c r="AF44" s="136" t="str">
        <f>AG22</f>
        <v>Rhenania Bottrop</v>
      </c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7"/>
      <c r="AW44" s="127"/>
      <c r="AX44" s="125"/>
      <c r="AY44" s="42" t="s">
        <v>19</v>
      </c>
      <c r="AZ44" s="125"/>
      <c r="BA44" s="126"/>
      <c r="BB44" s="127"/>
      <c r="BC44" s="128"/>
      <c r="BD44" s="45"/>
      <c r="BE44" s="30"/>
      <c r="BF44" s="37"/>
      <c r="BG44" s="37"/>
      <c r="BH44" s="37"/>
      <c r="BI44" s="30"/>
      <c r="BJ44" s="30"/>
      <c r="BK44" s="46"/>
      <c r="BL44" s="46"/>
      <c r="BM44" s="47"/>
      <c r="BN44" s="48"/>
      <c r="BO44" s="48"/>
      <c r="BP44" s="49"/>
      <c r="BQ44" s="48"/>
      <c r="BR44" s="50"/>
      <c r="BS44" s="30"/>
      <c r="BT44" s="30"/>
      <c r="BU44" s="38" t="str">
        <f t="shared" si="0"/>
        <v>0</v>
      </c>
      <c r="BV44" s="32" t="s">
        <v>19</v>
      </c>
      <c r="BW44" s="38" t="str">
        <f t="shared" si="1"/>
        <v>0</v>
      </c>
      <c r="BX44" s="32"/>
      <c r="BY44" s="32"/>
      <c r="BZ44" s="32"/>
      <c r="CA44" s="31" t="str">
        <f>$D$25</f>
        <v>Sportfreunde Königshardt</v>
      </c>
      <c r="CB44" s="38">
        <f>SUM($BW$35+$BU$42+$BW$51)</f>
        <v>0</v>
      </c>
      <c r="CC44" s="33">
        <f>SUM($AZ$35+$AW$42+$AZ$51)</f>
        <v>0</v>
      </c>
      <c r="CD44" s="41" t="s">
        <v>19</v>
      </c>
      <c r="CE44" s="43">
        <f>SUM($AW$35+$AZ$42+$AW$51)</f>
        <v>0</v>
      </c>
      <c r="CF44" s="44">
        <f>SUM(CC44-CE44)</f>
        <v>0</v>
      </c>
      <c r="CG44" s="33"/>
      <c r="CH44" s="33"/>
      <c r="CI44" s="34"/>
      <c r="CJ44" s="34"/>
      <c r="CK44" s="34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</row>
    <row r="45" spans="2:103" s="35" customFormat="1" ht="15.95" customHeight="1">
      <c r="B45" s="140">
        <v>16</v>
      </c>
      <c r="C45" s="131"/>
      <c r="D45" s="131"/>
      <c r="E45" s="131"/>
      <c r="F45" s="131"/>
      <c r="G45" s="131" t="s">
        <v>32</v>
      </c>
      <c r="H45" s="131"/>
      <c r="I45" s="131"/>
      <c r="J45" s="132">
        <f t="shared" si="2"/>
        <v>0.68749999999999956</v>
      </c>
      <c r="K45" s="133"/>
      <c r="L45" s="133"/>
      <c r="M45" s="133"/>
      <c r="N45" s="134"/>
      <c r="O45" s="135" t="str">
        <f>AG23</f>
        <v>DJK Arminia Lirich</v>
      </c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42" t="s">
        <v>20</v>
      </c>
      <c r="AF45" s="136" t="str">
        <f>AG24</f>
        <v>Fortuna Bottrop</v>
      </c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7"/>
      <c r="AW45" s="127"/>
      <c r="AX45" s="125"/>
      <c r="AY45" s="42" t="s">
        <v>19</v>
      </c>
      <c r="AZ45" s="125"/>
      <c r="BA45" s="126"/>
      <c r="BB45" s="127"/>
      <c r="BC45" s="128"/>
      <c r="BD45" s="45"/>
      <c r="BE45" s="30"/>
      <c r="BF45" s="37"/>
      <c r="BG45" s="37"/>
      <c r="BH45" s="37"/>
      <c r="BI45" s="30"/>
      <c r="BJ45" s="30"/>
      <c r="BK45" s="46"/>
      <c r="BL45" s="46"/>
      <c r="BM45" s="51"/>
      <c r="BN45" s="48"/>
      <c r="BO45" s="48"/>
      <c r="BP45" s="49"/>
      <c r="BQ45" s="48"/>
      <c r="BR45" s="52"/>
      <c r="BS45" s="30"/>
      <c r="BT45" s="30"/>
      <c r="BU45" s="38" t="str">
        <f t="shared" si="0"/>
        <v>0</v>
      </c>
      <c r="BV45" s="32" t="s">
        <v>19</v>
      </c>
      <c r="BW45" s="38" t="str">
        <f t="shared" si="1"/>
        <v>0</v>
      </c>
      <c r="BX45" s="32"/>
      <c r="BY45" s="32"/>
      <c r="BZ45" s="32"/>
      <c r="CA45" s="31" t="str">
        <f>$D$23</f>
        <v>VFR 08 Oberhausen</v>
      </c>
      <c r="CB45" s="38">
        <f>SUM($BW$34+$BU$43+$BU$51)</f>
        <v>0</v>
      </c>
      <c r="CC45" s="33">
        <f>SUM($AZ$34+$AW$43+$AW$51)</f>
        <v>0</v>
      </c>
      <c r="CD45" s="41" t="s">
        <v>19</v>
      </c>
      <c r="CE45" s="43">
        <f>SUM($AW$34+$AZ$43+$AZ$51)</f>
        <v>0</v>
      </c>
      <c r="CF45" s="44">
        <f>SUM(CC45-CE45)</f>
        <v>0</v>
      </c>
      <c r="CG45" s="33"/>
      <c r="CH45" s="33"/>
      <c r="CI45" s="34"/>
      <c r="CJ45" s="34"/>
      <c r="CK45" s="34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</row>
    <row r="46" spans="2:103" s="35" customFormat="1" ht="15.95" customHeight="1">
      <c r="B46" s="140">
        <v>17</v>
      </c>
      <c r="C46" s="131"/>
      <c r="D46" s="131"/>
      <c r="E46" s="131"/>
      <c r="F46" s="131"/>
      <c r="G46" s="131" t="s">
        <v>16</v>
      </c>
      <c r="H46" s="131"/>
      <c r="I46" s="131"/>
      <c r="J46" s="132">
        <f t="shared" si="2"/>
        <v>0.69583333333333286</v>
      </c>
      <c r="K46" s="133"/>
      <c r="L46" s="133"/>
      <c r="M46" s="133"/>
      <c r="N46" s="134"/>
      <c r="O46" s="135" t="str">
        <f>D16</f>
        <v>Schwarz-Weiß Alstaden</v>
      </c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42" t="s">
        <v>20</v>
      </c>
      <c r="AF46" s="136" t="str">
        <f>D18</f>
        <v>Concordia Oberhausen</v>
      </c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7"/>
      <c r="AW46" s="127"/>
      <c r="AX46" s="125"/>
      <c r="AY46" s="42" t="s">
        <v>19</v>
      </c>
      <c r="AZ46" s="125"/>
      <c r="BA46" s="126"/>
      <c r="BB46" s="127"/>
      <c r="BC46" s="128"/>
      <c r="BD46" s="45"/>
      <c r="BE46" s="30"/>
      <c r="BF46" s="37"/>
      <c r="BG46" s="37"/>
      <c r="BH46" s="37"/>
      <c r="BI46" s="30"/>
      <c r="BJ46" s="30"/>
      <c r="BK46" s="46"/>
      <c r="BL46" s="46"/>
      <c r="BM46" s="47"/>
      <c r="BN46" s="48"/>
      <c r="BO46" s="48"/>
      <c r="BP46" s="49"/>
      <c r="BQ46" s="48"/>
      <c r="BR46" s="50"/>
      <c r="BS46" s="30"/>
      <c r="BT46" s="30"/>
      <c r="BU46" s="38" t="str">
        <f t="shared" si="0"/>
        <v>0</v>
      </c>
      <c r="BV46" s="32" t="s">
        <v>19</v>
      </c>
      <c r="BW46" s="38" t="str">
        <f t="shared" si="1"/>
        <v>0</v>
      </c>
      <c r="BX46" s="32"/>
      <c r="BY46" s="32"/>
      <c r="BZ46" s="32"/>
      <c r="CA46" s="31" t="str">
        <f>$D$22</f>
        <v>Blau-Weiß Fuhlenbrock</v>
      </c>
      <c r="CB46" s="38">
        <f>SUM($BU$34+$BW$42+$BU$50)</f>
        <v>0</v>
      </c>
      <c r="CC46" s="33">
        <f>SUM($AW$34+$AZ$42+$AW$50)</f>
        <v>0</v>
      </c>
      <c r="CD46" s="41" t="s">
        <v>19</v>
      </c>
      <c r="CE46" s="43">
        <f>SUM($AZ$34+$AW$42+$AZ$50)</f>
        <v>0</v>
      </c>
      <c r="CF46" s="44">
        <f>SUM(CC46-CE46)</f>
        <v>0</v>
      </c>
      <c r="CG46" s="33"/>
      <c r="CH46" s="33"/>
      <c r="CI46" s="34"/>
      <c r="CJ46" s="34"/>
      <c r="CK46" s="34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</row>
    <row r="47" spans="2:103" s="35" customFormat="1" ht="15.95" customHeight="1">
      <c r="B47" s="140">
        <v>18</v>
      </c>
      <c r="C47" s="131"/>
      <c r="D47" s="131"/>
      <c r="E47" s="131"/>
      <c r="F47" s="131"/>
      <c r="G47" s="131" t="s">
        <v>16</v>
      </c>
      <c r="H47" s="131"/>
      <c r="I47" s="131"/>
      <c r="J47" s="132">
        <f t="shared" si="2"/>
        <v>0.70416666666666616</v>
      </c>
      <c r="K47" s="133"/>
      <c r="L47" s="133"/>
      <c r="M47" s="133"/>
      <c r="N47" s="134"/>
      <c r="O47" s="135" t="str">
        <f>D17</f>
        <v>frei</v>
      </c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42" t="s">
        <v>20</v>
      </c>
      <c r="AF47" s="136" t="str">
        <f>D19</f>
        <v>TSV Safakspor</v>
      </c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7"/>
      <c r="AW47" s="127"/>
      <c r="AX47" s="125"/>
      <c r="AY47" s="42" t="s">
        <v>19</v>
      </c>
      <c r="AZ47" s="125"/>
      <c r="BA47" s="126"/>
      <c r="BB47" s="127"/>
      <c r="BC47" s="128"/>
      <c r="BD47" s="45"/>
      <c r="BE47" s="30"/>
      <c r="BF47" s="37"/>
      <c r="BG47" s="37"/>
      <c r="BH47" s="37"/>
      <c r="BI47" s="30"/>
      <c r="BJ47" s="30"/>
      <c r="BK47" s="46"/>
      <c r="BL47" s="46"/>
      <c r="BM47" s="47"/>
      <c r="BN47" s="48"/>
      <c r="BO47" s="48"/>
      <c r="BP47" s="49"/>
      <c r="BQ47" s="48"/>
      <c r="BR47" s="50"/>
      <c r="BS47" s="30"/>
      <c r="BT47" s="30"/>
      <c r="BU47" s="38" t="str">
        <f t="shared" si="0"/>
        <v>0</v>
      </c>
      <c r="BV47" s="32" t="s">
        <v>19</v>
      </c>
      <c r="BW47" s="38" t="str">
        <f t="shared" si="1"/>
        <v>0</v>
      </c>
      <c r="BX47" s="32"/>
      <c r="BY47" s="32"/>
      <c r="BZ47" s="32"/>
      <c r="CA47" s="31"/>
      <c r="CB47" s="31"/>
      <c r="CC47" s="33"/>
      <c r="CD47" s="33"/>
      <c r="CE47" s="33"/>
      <c r="CF47" s="33"/>
      <c r="CG47" s="33"/>
      <c r="CH47" s="33"/>
      <c r="CI47" s="34"/>
      <c r="CJ47" s="34"/>
      <c r="CK47" s="34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</row>
    <row r="48" spans="2:103" s="35" customFormat="1" ht="15.95" customHeight="1">
      <c r="B48" s="140">
        <v>19</v>
      </c>
      <c r="C48" s="131"/>
      <c r="D48" s="131"/>
      <c r="E48" s="131"/>
      <c r="F48" s="131"/>
      <c r="G48" s="131" t="s">
        <v>22</v>
      </c>
      <c r="H48" s="131"/>
      <c r="I48" s="131"/>
      <c r="J48" s="132">
        <f t="shared" si="2"/>
        <v>0.71249999999999947</v>
      </c>
      <c r="K48" s="133"/>
      <c r="L48" s="133"/>
      <c r="M48" s="133"/>
      <c r="N48" s="134"/>
      <c r="O48" s="135" t="str">
        <f>AG16</f>
        <v>VFB Bottrop</v>
      </c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42" t="s">
        <v>20</v>
      </c>
      <c r="AF48" s="136" t="str">
        <f>AG18</f>
        <v>SC Buschhausen 1912</v>
      </c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7"/>
      <c r="AW48" s="127"/>
      <c r="AX48" s="125"/>
      <c r="AY48" s="42" t="s">
        <v>19</v>
      </c>
      <c r="AZ48" s="125"/>
      <c r="BA48" s="126"/>
      <c r="BB48" s="127"/>
      <c r="BC48" s="128"/>
      <c r="BD48" s="45"/>
      <c r="BE48" s="30"/>
      <c r="BF48" s="37"/>
      <c r="BG48" s="37"/>
      <c r="BH48" s="37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8" t="str">
        <f t="shared" si="0"/>
        <v>0</v>
      </c>
      <c r="BV48" s="32" t="s">
        <v>19</v>
      </c>
      <c r="BW48" s="38" t="str">
        <f t="shared" si="1"/>
        <v>0</v>
      </c>
      <c r="BX48" s="32"/>
      <c r="BY48" s="32"/>
      <c r="BZ48" s="32"/>
      <c r="CA48" s="40" t="s">
        <v>30</v>
      </c>
      <c r="CB48" s="31" t="s">
        <v>24</v>
      </c>
      <c r="CC48" s="103" t="s">
        <v>25</v>
      </c>
      <c r="CD48" s="103"/>
      <c r="CE48" s="103"/>
      <c r="CF48" s="41" t="s">
        <v>26</v>
      </c>
      <c r="CG48" s="33"/>
      <c r="CH48" s="33"/>
      <c r="CI48" s="34"/>
      <c r="CJ48" s="34"/>
      <c r="CK48" s="34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</row>
    <row r="49" spans="2:89" ht="15.95" customHeight="1">
      <c r="B49" s="140">
        <v>20</v>
      </c>
      <c r="C49" s="131"/>
      <c r="D49" s="131"/>
      <c r="E49" s="131"/>
      <c r="F49" s="131"/>
      <c r="G49" s="131" t="s">
        <v>22</v>
      </c>
      <c r="H49" s="131"/>
      <c r="I49" s="131"/>
      <c r="J49" s="132">
        <f t="shared" si="2"/>
        <v>0.72083333333333277</v>
      </c>
      <c r="K49" s="133"/>
      <c r="L49" s="133"/>
      <c r="M49" s="133"/>
      <c r="N49" s="134"/>
      <c r="O49" s="135" t="str">
        <f>AG17</f>
        <v>SuS 21 Oberhausen</v>
      </c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2" t="s">
        <v>20</v>
      </c>
      <c r="AF49" s="136" t="str">
        <f>AG19</f>
        <v>Glück-Auf Sterkrade</v>
      </c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7"/>
      <c r="AW49" s="127"/>
      <c r="AX49" s="125"/>
      <c r="AY49" s="42" t="s">
        <v>19</v>
      </c>
      <c r="AZ49" s="125"/>
      <c r="BA49" s="126"/>
      <c r="BB49" s="127"/>
      <c r="BC49" s="128"/>
      <c r="BD49" s="26"/>
      <c r="BF49" s="37"/>
      <c r="BG49" s="37"/>
      <c r="BH49" s="37"/>
      <c r="BU49" s="38" t="str">
        <f t="shared" si="0"/>
        <v>0</v>
      </c>
      <c r="BV49" s="32" t="s">
        <v>19</v>
      </c>
      <c r="BW49" s="38" t="str">
        <f t="shared" si="1"/>
        <v>0</v>
      </c>
      <c r="CA49" s="31" t="str">
        <f>$AG$22</f>
        <v>Rhenania Bottrop</v>
      </c>
      <c r="CB49" s="38">
        <f>SUM($BU$36+$BW$44+$BU$52)</f>
        <v>0</v>
      </c>
      <c r="CC49" s="33">
        <f>SUM($AW$36+$AZ$44+$AW$52)</f>
        <v>0</v>
      </c>
      <c r="CD49" s="41" t="s">
        <v>19</v>
      </c>
      <c r="CE49" s="43">
        <f>SUM($AZ$36+$AW$44+$AZ$52)</f>
        <v>0</v>
      </c>
      <c r="CF49" s="44">
        <f>SUM(CC49-CE49)</f>
        <v>0</v>
      </c>
    </row>
    <row r="50" spans="2:89" ht="15.95" customHeight="1">
      <c r="B50" s="140">
        <v>21</v>
      </c>
      <c r="C50" s="131"/>
      <c r="D50" s="131"/>
      <c r="E50" s="131"/>
      <c r="F50" s="131"/>
      <c r="G50" s="131" t="s">
        <v>31</v>
      </c>
      <c r="H50" s="131"/>
      <c r="I50" s="131"/>
      <c r="J50" s="132">
        <f t="shared" si="2"/>
        <v>0.72916666666666607</v>
      </c>
      <c r="K50" s="133"/>
      <c r="L50" s="133"/>
      <c r="M50" s="133"/>
      <c r="N50" s="134"/>
      <c r="O50" s="135" t="str">
        <f>D22</f>
        <v>Blau-Weiß Fuhlenbrock</v>
      </c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42" t="s">
        <v>20</v>
      </c>
      <c r="AF50" s="136" t="str">
        <f>D24</f>
        <v>Sterkrade-Nord</v>
      </c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7"/>
      <c r="AW50" s="127"/>
      <c r="AX50" s="125"/>
      <c r="AY50" s="42" t="s">
        <v>19</v>
      </c>
      <c r="AZ50" s="125"/>
      <c r="BA50" s="126"/>
      <c r="BB50" s="127"/>
      <c r="BC50" s="128"/>
      <c r="BD50" s="26"/>
      <c r="BF50" s="37"/>
      <c r="BG50" s="37"/>
      <c r="BH50" s="37"/>
      <c r="BU50" s="38" t="str">
        <f t="shared" si="0"/>
        <v>0</v>
      </c>
      <c r="BV50" s="32" t="s">
        <v>19</v>
      </c>
      <c r="BW50" s="38" t="str">
        <f t="shared" si="1"/>
        <v>0</v>
      </c>
      <c r="CA50" s="31" t="str">
        <f>$AG$24</f>
        <v>Fortuna Bottrop</v>
      </c>
      <c r="CB50" s="38">
        <f>SUM($BU$37+$BW$45+$BW$52)</f>
        <v>0</v>
      </c>
      <c r="CC50" s="33">
        <f>SUM($AW$37+$AZ$45+$AZ$52)</f>
        <v>0</v>
      </c>
      <c r="CD50" s="41" t="s">
        <v>19</v>
      </c>
      <c r="CE50" s="43">
        <f>SUM($AZ$37+$AW$45+$AW$52)</f>
        <v>0</v>
      </c>
      <c r="CF50" s="44">
        <f>SUM(CC50-CE50)</f>
        <v>0</v>
      </c>
    </row>
    <row r="51" spans="2:89" ht="15.95" customHeight="1">
      <c r="B51" s="140">
        <v>22</v>
      </c>
      <c r="C51" s="131"/>
      <c r="D51" s="131"/>
      <c r="E51" s="131"/>
      <c r="F51" s="131"/>
      <c r="G51" s="131" t="s">
        <v>31</v>
      </c>
      <c r="H51" s="131"/>
      <c r="I51" s="131"/>
      <c r="J51" s="132">
        <f t="shared" si="2"/>
        <v>0.73749999999999938</v>
      </c>
      <c r="K51" s="133"/>
      <c r="L51" s="133"/>
      <c r="M51" s="133"/>
      <c r="N51" s="134"/>
      <c r="O51" s="135" t="str">
        <f>D23</f>
        <v>VFR 08 Oberhausen</v>
      </c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42" t="s">
        <v>20</v>
      </c>
      <c r="AF51" s="136" t="str">
        <f>D25</f>
        <v>Sportfreunde Königshardt</v>
      </c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7"/>
      <c r="AW51" s="127"/>
      <c r="AX51" s="125"/>
      <c r="AY51" s="42" t="s">
        <v>19</v>
      </c>
      <c r="AZ51" s="125"/>
      <c r="BA51" s="126"/>
      <c r="BB51" s="127"/>
      <c r="BC51" s="128"/>
      <c r="BD51" s="26"/>
      <c r="BF51" s="37"/>
      <c r="BG51" s="37"/>
      <c r="BH51" s="37"/>
      <c r="BU51" s="38" t="str">
        <f t="shared" si="0"/>
        <v>0</v>
      </c>
      <c r="BV51" s="32" t="s">
        <v>19</v>
      </c>
      <c r="BW51" s="38" t="str">
        <f t="shared" si="1"/>
        <v>0</v>
      </c>
      <c r="CA51" s="31" t="str">
        <f>$AG$23</f>
        <v>DJK Arminia Lirich</v>
      </c>
      <c r="CB51" s="38">
        <f>SUM($BW$36+$BU$45+$BU$53)</f>
        <v>0</v>
      </c>
      <c r="CC51" s="33">
        <f>SUM($AZ$36+$AW$45+$AW$53)</f>
        <v>0</v>
      </c>
      <c r="CD51" s="41" t="s">
        <v>19</v>
      </c>
      <c r="CE51" s="43">
        <f>SUM($AW$36+$AZ$45+$AZ$53)</f>
        <v>0</v>
      </c>
      <c r="CF51" s="44">
        <f>SUM(CC51-CE51)</f>
        <v>0</v>
      </c>
    </row>
    <row r="52" spans="2:89" ht="15.95" customHeight="1">
      <c r="B52" s="140">
        <v>23</v>
      </c>
      <c r="C52" s="131"/>
      <c r="D52" s="131"/>
      <c r="E52" s="131"/>
      <c r="F52" s="131"/>
      <c r="G52" s="131" t="s">
        <v>32</v>
      </c>
      <c r="H52" s="131"/>
      <c r="I52" s="131"/>
      <c r="J52" s="132">
        <f t="shared" si="2"/>
        <v>0.74583333333333268</v>
      </c>
      <c r="K52" s="133"/>
      <c r="L52" s="133"/>
      <c r="M52" s="133"/>
      <c r="N52" s="134"/>
      <c r="O52" s="135" t="str">
        <f>AG22</f>
        <v>Rhenania Bottrop</v>
      </c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42" t="s">
        <v>20</v>
      </c>
      <c r="AF52" s="136" t="str">
        <f>AG24</f>
        <v>Fortuna Bottrop</v>
      </c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7"/>
      <c r="AW52" s="127"/>
      <c r="AX52" s="125"/>
      <c r="AY52" s="42" t="s">
        <v>19</v>
      </c>
      <c r="AZ52" s="125"/>
      <c r="BA52" s="126"/>
      <c r="BB52" s="127"/>
      <c r="BC52" s="128"/>
      <c r="BD52" s="26"/>
      <c r="BF52" s="37"/>
      <c r="BG52" s="37"/>
      <c r="BH52" s="37"/>
      <c r="BU52" s="38" t="str">
        <f t="shared" si="0"/>
        <v>0</v>
      </c>
      <c r="BV52" s="32" t="s">
        <v>19</v>
      </c>
      <c r="BW52" s="38" t="str">
        <f t="shared" si="1"/>
        <v>0</v>
      </c>
      <c r="CA52" s="31" t="str">
        <f>$AG$25</f>
        <v>DJK Arminia Klosterhardt</v>
      </c>
      <c r="CB52" s="38">
        <f>SUM($BW$37+$BU$44+$BW$53)</f>
        <v>0</v>
      </c>
      <c r="CC52" s="33">
        <f>SUM($AZ$37+$AW$44+$AZ$53)</f>
        <v>0</v>
      </c>
      <c r="CD52" s="41" t="s">
        <v>19</v>
      </c>
      <c r="CE52" s="43">
        <f>SUM($AW$37+$AZ$44+$AW$53)</f>
        <v>0</v>
      </c>
      <c r="CF52" s="44">
        <f>SUM(CC52-CE52)</f>
        <v>0</v>
      </c>
    </row>
    <row r="53" spans="2:89" ht="15.95" customHeight="1" thickBot="1">
      <c r="B53" s="177">
        <v>24</v>
      </c>
      <c r="C53" s="178"/>
      <c r="D53" s="178"/>
      <c r="E53" s="178"/>
      <c r="F53" s="178"/>
      <c r="G53" s="178" t="s">
        <v>32</v>
      </c>
      <c r="H53" s="178"/>
      <c r="I53" s="178"/>
      <c r="J53" s="179">
        <f t="shared" si="2"/>
        <v>0.75416666666666599</v>
      </c>
      <c r="K53" s="180"/>
      <c r="L53" s="180"/>
      <c r="M53" s="180"/>
      <c r="N53" s="181"/>
      <c r="O53" s="182" t="str">
        <f>AG23</f>
        <v>DJK Arminia Lirich</v>
      </c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53" t="s">
        <v>20</v>
      </c>
      <c r="AF53" s="183" t="str">
        <f>AG25</f>
        <v>DJK Arminia Klosterhardt</v>
      </c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4"/>
      <c r="AW53" s="129"/>
      <c r="AX53" s="162"/>
      <c r="AY53" s="53" t="s">
        <v>19</v>
      </c>
      <c r="AZ53" s="162"/>
      <c r="BA53" s="163"/>
      <c r="BB53" s="129"/>
      <c r="BC53" s="130"/>
      <c r="BD53" s="26"/>
      <c r="BF53" s="37"/>
      <c r="BG53" s="37"/>
      <c r="BH53" s="37"/>
      <c r="BU53" s="38" t="str">
        <f t="shared" si="0"/>
        <v>0</v>
      </c>
      <c r="BV53" s="32" t="s">
        <v>19</v>
      </c>
      <c r="BW53" s="38" t="str">
        <f t="shared" si="1"/>
        <v>0</v>
      </c>
    </row>
    <row r="54" spans="2:89" ht="14.1" customHeight="1">
      <c r="B54" s="54"/>
      <c r="C54" s="54"/>
      <c r="D54" s="54"/>
      <c r="E54" s="54"/>
      <c r="F54" s="54"/>
      <c r="G54" s="54"/>
      <c r="H54" s="54"/>
      <c r="I54" s="54"/>
      <c r="J54" s="55"/>
      <c r="K54" s="55"/>
      <c r="L54" s="55"/>
      <c r="M54" s="55"/>
      <c r="N54" s="55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7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7"/>
      <c r="AX54" s="57"/>
      <c r="AY54" s="57"/>
      <c r="AZ54" s="57"/>
      <c r="BA54" s="57"/>
      <c r="BB54" s="57"/>
      <c r="BC54" s="57"/>
      <c r="BD54" s="26"/>
      <c r="BF54" s="37"/>
      <c r="BG54" s="37"/>
      <c r="BH54" s="37"/>
      <c r="BU54" s="38"/>
      <c r="BW54" s="38"/>
    </row>
    <row r="55" spans="2:89" ht="14.1" customHeight="1">
      <c r="B55" s="54"/>
      <c r="C55" s="54"/>
      <c r="D55" s="54"/>
      <c r="E55" s="54"/>
      <c r="F55" s="54"/>
      <c r="G55" s="54"/>
      <c r="H55" s="54"/>
      <c r="I55" s="54"/>
      <c r="J55" s="55"/>
      <c r="K55" s="55"/>
      <c r="L55" s="55"/>
      <c r="M55" s="55"/>
      <c r="N55" s="55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7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7"/>
      <c r="AX55" s="57"/>
      <c r="AY55" s="57"/>
      <c r="AZ55" s="57"/>
      <c r="BA55" s="57"/>
      <c r="BB55" s="57"/>
      <c r="BC55" s="57"/>
      <c r="BD55" s="26"/>
      <c r="BF55" s="37"/>
      <c r="BG55" s="37"/>
      <c r="BH55" s="37"/>
      <c r="BU55" s="38"/>
      <c r="BW55" s="38"/>
    </row>
    <row r="56" spans="2:89" ht="5.25" customHeight="1">
      <c r="B56" s="54"/>
      <c r="C56" s="54"/>
      <c r="D56" s="54"/>
      <c r="E56" s="54"/>
      <c r="F56" s="54"/>
      <c r="G56" s="54"/>
      <c r="H56" s="54"/>
      <c r="I56" s="54"/>
      <c r="J56" s="55"/>
      <c r="K56" s="55"/>
      <c r="L56" s="55"/>
      <c r="M56" s="55"/>
      <c r="N56" s="55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7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7"/>
      <c r="AX56" s="57"/>
      <c r="AY56" s="57"/>
      <c r="AZ56" s="57"/>
      <c r="BA56" s="57"/>
      <c r="BB56" s="57"/>
      <c r="BC56" s="57"/>
      <c r="BD56" s="26"/>
      <c r="BF56" s="37"/>
      <c r="BG56" s="37"/>
      <c r="BH56" s="37"/>
      <c r="BU56" s="38"/>
      <c r="BW56" s="38"/>
    </row>
    <row r="57" spans="2:89" ht="6.75" customHeight="1">
      <c r="BU57" s="38"/>
      <c r="BW57" s="38"/>
    </row>
    <row r="58" spans="2:89">
      <c r="B58" s="25" t="s">
        <v>27</v>
      </c>
      <c r="BU58" s="38"/>
      <c r="BW58" s="38"/>
    </row>
    <row r="59" spans="2:89" ht="6" customHeight="1" thickBot="1">
      <c r="BU59" s="38"/>
      <c r="BW59" s="38"/>
    </row>
    <row r="60" spans="2:89" s="59" customFormat="1" ht="13.5" customHeight="1" thickBot="1">
      <c r="B60" s="110" t="s">
        <v>12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2"/>
      <c r="P60" s="110" t="s">
        <v>24</v>
      </c>
      <c r="Q60" s="111"/>
      <c r="R60" s="112"/>
      <c r="S60" s="110" t="s">
        <v>25</v>
      </c>
      <c r="T60" s="111"/>
      <c r="U60" s="111"/>
      <c r="V60" s="111"/>
      <c r="W60" s="112"/>
      <c r="X60" s="110" t="s">
        <v>26</v>
      </c>
      <c r="Y60" s="111"/>
      <c r="Z60" s="112"/>
      <c r="AA60" s="58"/>
      <c r="AB60" s="58"/>
      <c r="AC60" s="58"/>
      <c r="AD60" s="58"/>
      <c r="AE60" s="110" t="s">
        <v>13</v>
      </c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2"/>
      <c r="AS60" s="110" t="s">
        <v>24</v>
      </c>
      <c r="AT60" s="111"/>
      <c r="AU60" s="112"/>
      <c r="AV60" s="110" t="s">
        <v>25</v>
      </c>
      <c r="AW60" s="111"/>
      <c r="AX60" s="111"/>
      <c r="AY60" s="111"/>
      <c r="AZ60" s="112"/>
      <c r="BA60" s="110" t="s">
        <v>26</v>
      </c>
      <c r="BB60" s="111"/>
      <c r="BC60" s="112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38"/>
      <c r="BV60" s="61"/>
      <c r="BW60" s="38"/>
      <c r="BX60" s="61"/>
      <c r="BY60" s="61"/>
      <c r="BZ60" s="61"/>
      <c r="CA60" s="62"/>
      <c r="CB60" s="62"/>
      <c r="CC60" s="63"/>
      <c r="CD60" s="63"/>
      <c r="CE60" s="63"/>
      <c r="CF60" s="63"/>
      <c r="CG60" s="63"/>
      <c r="CH60" s="63"/>
      <c r="CI60" s="64"/>
      <c r="CJ60" s="64"/>
      <c r="CK60" s="64"/>
    </row>
    <row r="61" spans="2:89">
      <c r="B61" s="96" t="s">
        <v>8</v>
      </c>
      <c r="C61" s="97"/>
      <c r="D61" s="116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8"/>
      <c r="P61" s="119"/>
      <c r="Q61" s="120"/>
      <c r="R61" s="121"/>
      <c r="S61" s="97"/>
      <c r="T61" s="97"/>
      <c r="U61" s="65" t="s">
        <v>19</v>
      </c>
      <c r="V61" s="97"/>
      <c r="W61" s="97"/>
      <c r="X61" s="122"/>
      <c r="Y61" s="123"/>
      <c r="Z61" s="124"/>
      <c r="AA61" s="35"/>
      <c r="AB61" s="35"/>
      <c r="AC61" s="35"/>
      <c r="AD61" s="35"/>
      <c r="AE61" s="96" t="s">
        <v>8</v>
      </c>
      <c r="AF61" s="97"/>
      <c r="AG61" s="116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8"/>
      <c r="AS61" s="119"/>
      <c r="AT61" s="120"/>
      <c r="AU61" s="121"/>
      <c r="AV61" s="97"/>
      <c r="AW61" s="97"/>
      <c r="AX61" s="65" t="s">
        <v>19</v>
      </c>
      <c r="AY61" s="97"/>
      <c r="AZ61" s="97"/>
      <c r="BA61" s="122"/>
      <c r="BB61" s="123"/>
      <c r="BC61" s="124"/>
      <c r="BU61" s="38"/>
      <c r="BW61" s="38"/>
    </row>
    <row r="62" spans="2:89">
      <c r="B62" s="98" t="s">
        <v>9</v>
      </c>
      <c r="C62" s="99"/>
      <c r="D62" s="100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2"/>
      <c r="P62" s="113"/>
      <c r="Q62" s="114"/>
      <c r="R62" s="115"/>
      <c r="S62" s="99"/>
      <c r="T62" s="99"/>
      <c r="U62" s="66" t="s">
        <v>19</v>
      </c>
      <c r="V62" s="99"/>
      <c r="W62" s="99"/>
      <c r="X62" s="104"/>
      <c r="Y62" s="105"/>
      <c r="Z62" s="106"/>
      <c r="AA62" s="35"/>
      <c r="AB62" s="35"/>
      <c r="AC62" s="35"/>
      <c r="AD62" s="35"/>
      <c r="AE62" s="98" t="s">
        <v>9</v>
      </c>
      <c r="AF62" s="99"/>
      <c r="AG62" s="100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2"/>
      <c r="AS62" s="113"/>
      <c r="AT62" s="114"/>
      <c r="AU62" s="115"/>
      <c r="AV62" s="99"/>
      <c r="AW62" s="99"/>
      <c r="AX62" s="66" t="s">
        <v>19</v>
      </c>
      <c r="AY62" s="99"/>
      <c r="AZ62" s="99"/>
      <c r="BA62" s="104"/>
      <c r="BB62" s="105"/>
      <c r="BC62" s="106"/>
      <c r="BU62" s="38"/>
      <c r="BW62" s="38"/>
    </row>
    <row r="63" spans="2:89">
      <c r="B63" s="98" t="s">
        <v>10</v>
      </c>
      <c r="C63" s="99"/>
      <c r="D63" s="100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2"/>
      <c r="P63" s="113"/>
      <c r="Q63" s="114"/>
      <c r="R63" s="115"/>
      <c r="S63" s="99"/>
      <c r="T63" s="99"/>
      <c r="U63" s="66" t="s">
        <v>19</v>
      </c>
      <c r="V63" s="99"/>
      <c r="W63" s="99"/>
      <c r="X63" s="104"/>
      <c r="Y63" s="105"/>
      <c r="Z63" s="106"/>
      <c r="AA63" s="35"/>
      <c r="AB63" s="35"/>
      <c r="AC63" s="35"/>
      <c r="AD63" s="35"/>
      <c r="AE63" s="98" t="s">
        <v>10</v>
      </c>
      <c r="AF63" s="99"/>
      <c r="AG63" s="100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2"/>
      <c r="AS63" s="113"/>
      <c r="AT63" s="114"/>
      <c r="AU63" s="115"/>
      <c r="AV63" s="99"/>
      <c r="AW63" s="99"/>
      <c r="AX63" s="66" t="s">
        <v>19</v>
      </c>
      <c r="AY63" s="99"/>
      <c r="AZ63" s="99"/>
      <c r="BA63" s="104"/>
      <c r="BB63" s="105"/>
      <c r="BC63" s="106"/>
      <c r="BU63" s="38"/>
      <c r="BW63" s="38"/>
    </row>
    <row r="64" spans="2:89" ht="13.5" thickBot="1">
      <c r="B64" s="91" t="s">
        <v>11</v>
      </c>
      <c r="C64" s="92"/>
      <c r="D64" s="9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5"/>
      <c r="P64" s="107"/>
      <c r="Q64" s="108"/>
      <c r="R64" s="109"/>
      <c r="S64" s="87"/>
      <c r="T64" s="87"/>
      <c r="U64" s="67" t="s">
        <v>19</v>
      </c>
      <c r="V64" s="87"/>
      <c r="W64" s="87"/>
      <c r="X64" s="88"/>
      <c r="Y64" s="89"/>
      <c r="Z64" s="90"/>
      <c r="AA64" s="35"/>
      <c r="AB64" s="35"/>
      <c r="AC64" s="35"/>
      <c r="AD64" s="35"/>
      <c r="AE64" s="91" t="s">
        <v>11</v>
      </c>
      <c r="AF64" s="92"/>
      <c r="AG64" s="93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5"/>
      <c r="AS64" s="107"/>
      <c r="AT64" s="108"/>
      <c r="AU64" s="109"/>
      <c r="AV64" s="87"/>
      <c r="AW64" s="87"/>
      <c r="AX64" s="67" t="s">
        <v>19</v>
      </c>
      <c r="AY64" s="87"/>
      <c r="AZ64" s="87"/>
      <c r="BA64" s="88"/>
      <c r="BB64" s="89"/>
      <c r="BC64" s="90"/>
      <c r="BU64" s="38"/>
      <c r="BW64" s="38"/>
    </row>
    <row r="65" spans="1:103" ht="9" customHeight="1" thickBot="1">
      <c r="BU65" s="38"/>
      <c r="BW65" s="38"/>
    </row>
    <row r="66" spans="1:103" ht="13.5" thickBot="1">
      <c r="B66" s="110" t="s">
        <v>29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2"/>
      <c r="P66" s="110" t="s">
        <v>24</v>
      </c>
      <c r="Q66" s="111"/>
      <c r="R66" s="112"/>
      <c r="S66" s="110" t="s">
        <v>25</v>
      </c>
      <c r="T66" s="111"/>
      <c r="U66" s="111"/>
      <c r="V66" s="111"/>
      <c r="W66" s="112"/>
      <c r="X66" s="110" t="s">
        <v>26</v>
      </c>
      <c r="Y66" s="111"/>
      <c r="Z66" s="112"/>
      <c r="AA66" s="58"/>
      <c r="AB66" s="58"/>
      <c r="AC66" s="58"/>
      <c r="AD66" s="58"/>
      <c r="AE66" s="110" t="s">
        <v>30</v>
      </c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2"/>
      <c r="AS66" s="110" t="s">
        <v>24</v>
      </c>
      <c r="AT66" s="111"/>
      <c r="AU66" s="112"/>
      <c r="AV66" s="110" t="s">
        <v>25</v>
      </c>
      <c r="AW66" s="111"/>
      <c r="AX66" s="111"/>
      <c r="AY66" s="111"/>
      <c r="AZ66" s="112"/>
      <c r="BA66" s="110" t="s">
        <v>26</v>
      </c>
      <c r="BB66" s="111"/>
      <c r="BC66" s="112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38"/>
      <c r="BV66" s="6"/>
      <c r="BW66" s="38"/>
      <c r="BX66" s="6"/>
      <c r="BY66" s="6"/>
      <c r="BZ66" s="6"/>
      <c r="CA66" s="5"/>
      <c r="CB66" s="5"/>
    </row>
    <row r="67" spans="1:103">
      <c r="B67" s="96" t="s">
        <v>8</v>
      </c>
      <c r="C67" s="97"/>
      <c r="D67" s="116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8"/>
      <c r="P67" s="119"/>
      <c r="Q67" s="120"/>
      <c r="R67" s="121"/>
      <c r="S67" s="97"/>
      <c r="T67" s="97"/>
      <c r="U67" s="65" t="s">
        <v>19</v>
      </c>
      <c r="V67" s="97"/>
      <c r="W67" s="97"/>
      <c r="X67" s="122"/>
      <c r="Y67" s="123"/>
      <c r="Z67" s="124"/>
      <c r="AA67" s="35"/>
      <c r="AB67" s="35"/>
      <c r="AC67" s="35"/>
      <c r="AD67" s="35"/>
      <c r="AE67" s="96" t="s">
        <v>8</v>
      </c>
      <c r="AF67" s="97"/>
      <c r="AG67" s="116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8"/>
      <c r="AS67" s="119"/>
      <c r="AT67" s="120"/>
      <c r="AU67" s="121"/>
      <c r="AV67" s="97"/>
      <c r="AW67" s="97"/>
      <c r="AX67" s="65" t="s">
        <v>19</v>
      </c>
      <c r="AY67" s="97"/>
      <c r="AZ67" s="97"/>
      <c r="BA67" s="122"/>
      <c r="BB67" s="123"/>
      <c r="BC67" s="124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38"/>
      <c r="BV67" s="6"/>
      <c r="BW67" s="38"/>
      <c r="BX67" s="6"/>
      <c r="BY67" s="6"/>
      <c r="BZ67" s="6"/>
      <c r="CA67" s="5"/>
      <c r="CB67" s="5"/>
    </row>
    <row r="68" spans="1:103">
      <c r="B68" s="98" t="s">
        <v>9</v>
      </c>
      <c r="C68" s="99"/>
      <c r="D68" s="100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2"/>
      <c r="P68" s="113"/>
      <c r="Q68" s="114"/>
      <c r="R68" s="115"/>
      <c r="S68" s="99"/>
      <c r="T68" s="99"/>
      <c r="U68" s="66" t="s">
        <v>19</v>
      </c>
      <c r="V68" s="99"/>
      <c r="W68" s="99"/>
      <c r="X68" s="104"/>
      <c r="Y68" s="105"/>
      <c r="Z68" s="106"/>
      <c r="AA68" s="35"/>
      <c r="AB68" s="35"/>
      <c r="AC68" s="35"/>
      <c r="AD68" s="35"/>
      <c r="AE68" s="98" t="s">
        <v>9</v>
      </c>
      <c r="AF68" s="99"/>
      <c r="AG68" s="100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2"/>
      <c r="AS68" s="113"/>
      <c r="AT68" s="114"/>
      <c r="AU68" s="115"/>
      <c r="AV68" s="99"/>
      <c r="AW68" s="99"/>
      <c r="AX68" s="66" t="s">
        <v>19</v>
      </c>
      <c r="AY68" s="99"/>
      <c r="AZ68" s="99"/>
      <c r="BA68" s="104"/>
      <c r="BB68" s="105"/>
      <c r="BC68" s="106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38"/>
      <c r="BV68" s="6"/>
      <c r="BW68" s="38"/>
      <c r="BX68" s="6"/>
      <c r="BY68" s="6"/>
      <c r="BZ68" s="6"/>
      <c r="CA68" s="5"/>
      <c r="CB68" s="5"/>
    </row>
    <row r="69" spans="1:103">
      <c r="B69" s="98" t="s">
        <v>10</v>
      </c>
      <c r="C69" s="99"/>
      <c r="D69" s="100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2"/>
      <c r="P69" s="113"/>
      <c r="Q69" s="114"/>
      <c r="R69" s="115"/>
      <c r="S69" s="99"/>
      <c r="T69" s="99"/>
      <c r="U69" s="66" t="s">
        <v>19</v>
      </c>
      <c r="V69" s="99"/>
      <c r="W69" s="99"/>
      <c r="X69" s="104"/>
      <c r="Y69" s="105"/>
      <c r="Z69" s="106"/>
      <c r="AA69" s="35"/>
      <c r="AB69" s="35"/>
      <c r="AC69" s="35"/>
      <c r="AD69" s="35"/>
      <c r="AE69" s="98" t="s">
        <v>10</v>
      </c>
      <c r="AF69" s="99"/>
      <c r="AG69" s="100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2"/>
      <c r="AS69" s="113"/>
      <c r="AT69" s="114"/>
      <c r="AU69" s="115"/>
      <c r="AV69" s="99"/>
      <c r="AW69" s="99"/>
      <c r="AX69" s="66" t="s">
        <v>19</v>
      </c>
      <c r="AY69" s="99"/>
      <c r="AZ69" s="99"/>
      <c r="BA69" s="104"/>
      <c r="BB69" s="105"/>
      <c r="BC69" s="106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38"/>
      <c r="BV69" s="6"/>
      <c r="BW69" s="38"/>
      <c r="BX69" s="6"/>
      <c r="BY69" s="6"/>
      <c r="BZ69" s="6"/>
      <c r="CA69" s="5"/>
      <c r="CB69" s="5"/>
    </row>
    <row r="70" spans="1:103" ht="13.5" thickBot="1">
      <c r="B70" s="91" t="s">
        <v>11</v>
      </c>
      <c r="C70" s="92"/>
      <c r="D70" s="9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5"/>
      <c r="P70" s="107"/>
      <c r="Q70" s="108"/>
      <c r="R70" s="109"/>
      <c r="S70" s="87"/>
      <c r="T70" s="87"/>
      <c r="U70" s="67" t="s">
        <v>19</v>
      </c>
      <c r="V70" s="87"/>
      <c r="W70" s="87"/>
      <c r="X70" s="88"/>
      <c r="Y70" s="89"/>
      <c r="Z70" s="90"/>
      <c r="AA70" s="35"/>
      <c r="AB70" s="35"/>
      <c r="AC70" s="35"/>
      <c r="AD70" s="35"/>
      <c r="AE70" s="91" t="s">
        <v>11</v>
      </c>
      <c r="AF70" s="92"/>
      <c r="AG70" s="93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5"/>
      <c r="AS70" s="107"/>
      <c r="AT70" s="108"/>
      <c r="AU70" s="109"/>
      <c r="AV70" s="87"/>
      <c r="AW70" s="87"/>
      <c r="AX70" s="67" t="s">
        <v>19</v>
      </c>
      <c r="AY70" s="87"/>
      <c r="AZ70" s="87"/>
      <c r="BA70" s="88"/>
      <c r="BB70" s="89"/>
      <c r="BC70" s="90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38"/>
      <c r="BV70" s="6"/>
      <c r="BW70" s="38"/>
      <c r="BX70" s="6"/>
      <c r="BY70" s="6"/>
      <c r="BZ70" s="6"/>
      <c r="CA70" s="5"/>
      <c r="CB70" s="5"/>
    </row>
    <row r="71" spans="1:103">
      <c r="BU71" s="38"/>
      <c r="BW71" s="38"/>
    </row>
    <row r="72" spans="1:103">
      <c r="BD72" s="1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X72" s="3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</row>
    <row r="73" spans="1:103">
      <c r="B73" s="25" t="s">
        <v>36</v>
      </c>
      <c r="BD73" s="1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X73" s="3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</row>
    <row r="74" spans="1:103" ht="6" customHeight="1">
      <c r="BD74" s="1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X74" s="3"/>
      <c r="BY74" s="3"/>
      <c r="BZ74" s="3"/>
      <c r="CG74" s="6"/>
      <c r="CH74" s="6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</row>
    <row r="75" spans="1:103" ht="15.75">
      <c r="A75" s="14"/>
      <c r="B75" s="14"/>
      <c r="C75" s="14"/>
      <c r="D75" s="14"/>
      <c r="E75" s="14"/>
      <c r="F75" s="14"/>
      <c r="G75" s="21" t="s">
        <v>2</v>
      </c>
      <c r="H75" s="170">
        <v>0.77083333333333337</v>
      </c>
      <c r="I75" s="170"/>
      <c r="J75" s="170"/>
      <c r="K75" s="170"/>
      <c r="L75" s="170"/>
      <c r="M75" s="1" t="s">
        <v>3</v>
      </c>
      <c r="N75" s="14"/>
      <c r="O75" s="14"/>
      <c r="P75" s="14"/>
      <c r="Q75" s="14"/>
      <c r="R75" s="14"/>
      <c r="S75" s="14"/>
      <c r="T75" s="14"/>
      <c r="U75" s="21" t="s">
        <v>4</v>
      </c>
      <c r="V75" s="166">
        <v>1</v>
      </c>
      <c r="W75" s="166"/>
      <c r="X75" s="22" t="s">
        <v>28</v>
      </c>
      <c r="Y75" s="169">
        <v>6.9444444444444441E-3</v>
      </c>
      <c r="Z75" s="169"/>
      <c r="AA75" s="169"/>
      <c r="AB75" s="169"/>
      <c r="AC75" s="169"/>
      <c r="AD75" s="1" t="s">
        <v>5</v>
      </c>
      <c r="AE75" s="14"/>
      <c r="AF75" s="14"/>
      <c r="AG75" s="14"/>
      <c r="AH75" s="14"/>
      <c r="AI75" s="14"/>
      <c r="AJ75" s="14"/>
      <c r="AK75" s="21" t="s">
        <v>6</v>
      </c>
      <c r="AL75" s="169">
        <v>1.3888888888888889E-3</v>
      </c>
      <c r="AM75" s="169"/>
      <c r="AN75" s="169"/>
      <c r="AO75" s="169"/>
      <c r="AP75" s="169"/>
      <c r="AQ75" s="1" t="s">
        <v>5</v>
      </c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X75" s="3"/>
      <c r="BY75" s="3"/>
      <c r="BZ75" s="3"/>
      <c r="CG75" s="6"/>
      <c r="CH75" s="6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</row>
    <row r="76" spans="1:103" ht="6" customHeight="1">
      <c r="BD76" s="1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X76" s="3"/>
      <c r="BY76" s="3"/>
      <c r="BZ76" s="3"/>
      <c r="CG76" s="6"/>
      <c r="CH76" s="6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</row>
    <row r="77" spans="1:103" ht="12" customHeight="1" thickBot="1">
      <c r="B77" s="54"/>
      <c r="C77" s="54"/>
      <c r="D77" s="68"/>
      <c r="E77" s="68"/>
      <c r="F77" s="68"/>
      <c r="G77" s="68"/>
      <c r="H77" s="68"/>
      <c r="I77" s="68"/>
      <c r="J77" s="69"/>
      <c r="K77" s="69"/>
      <c r="L77" s="69"/>
      <c r="M77" s="69"/>
      <c r="N77" s="69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1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57"/>
      <c r="AX77" s="57"/>
      <c r="AY77" s="57"/>
      <c r="AZ77" s="57"/>
      <c r="BA77" s="57"/>
      <c r="BB77" s="54"/>
      <c r="BC77" s="54"/>
      <c r="BD77" s="1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X77" s="3"/>
      <c r="BY77" s="3"/>
      <c r="BZ77" s="3"/>
      <c r="CG77" s="6"/>
      <c r="CH77" s="6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</row>
    <row r="78" spans="1:103" ht="20.100000000000001" customHeight="1" thickBot="1">
      <c r="B78" s="193" t="s">
        <v>14</v>
      </c>
      <c r="C78" s="187"/>
      <c r="D78" s="185"/>
      <c r="E78" s="186"/>
      <c r="F78" s="186"/>
      <c r="G78" s="186"/>
      <c r="H78" s="186"/>
      <c r="I78" s="187"/>
      <c r="J78" s="185" t="s">
        <v>17</v>
      </c>
      <c r="K78" s="186"/>
      <c r="L78" s="186"/>
      <c r="M78" s="186"/>
      <c r="N78" s="187"/>
      <c r="O78" s="185" t="s">
        <v>33</v>
      </c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7"/>
      <c r="AW78" s="185" t="s">
        <v>21</v>
      </c>
      <c r="AX78" s="186"/>
      <c r="AY78" s="186"/>
      <c r="AZ78" s="186"/>
      <c r="BA78" s="187"/>
      <c r="BB78" s="185"/>
      <c r="BC78" s="188"/>
      <c r="BD78" s="1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X78" s="3"/>
      <c r="BY78" s="3"/>
      <c r="BZ78" s="3"/>
      <c r="CG78" s="6"/>
      <c r="CH78" s="6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</row>
    <row r="79" spans="1:103" ht="18" customHeight="1">
      <c r="B79" s="210">
        <v>25</v>
      </c>
      <c r="C79" s="211"/>
      <c r="D79" s="194"/>
      <c r="E79" s="195"/>
      <c r="F79" s="195"/>
      <c r="G79" s="195"/>
      <c r="H79" s="195"/>
      <c r="I79" s="196"/>
      <c r="J79" s="200">
        <v>0.77083333333333337</v>
      </c>
      <c r="K79" s="201"/>
      <c r="L79" s="201"/>
      <c r="M79" s="201"/>
      <c r="N79" s="202"/>
      <c r="O79" s="206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72" t="s">
        <v>20</v>
      </c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90"/>
      <c r="AW79" s="191"/>
      <c r="AX79" s="174"/>
      <c r="AY79" s="174" t="s">
        <v>19</v>
      </c>
      <c r="AZ79" s="174"/>
      <c r="BA79" s="173"/>
      <c r="BB79" s="210"/>
      <c r="BC79" s="211"/>
      <c r="BD79" s="1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X79" s="3"/>
      <c r="BY79" s="3"/>
      <c r="BZ79" s="3"/>
      <c r="CG79" s="6"/>
      <c r="CH79" s="6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</row>
    <row r="80" spans="1:103" s="73" customFormat="1" ht="12" customHeight="1" thickBot="1">
      <c r="B80" s="212"/>
      <c r="C80" s="213"/>
      <c r="D80" s="197"/>
      <c r="E80" s="198"/>
      <c r="F80" s="198"/>
      <c r="G80" s="198"/>
      <c r="H80" s="198"/>
      <c r="I80" s="199"/>
      <c r="J80" s="203"/>
      <c r="K80" s="204"/>
      <c r="L80" s="204"/>
      <c r="M80" s="204"/>
      <c r="N80" s="205"/>
      <c r="O80" s="214" t="s">
        <v>40</v>
      </c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74"/>
      <c r="AF80" s="215" t="s">
        <v>41</v>
      </c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6"/>
      <c r="AW80" s="192"/>
      <c r="AX80" s="162"/>
      <c r="AY80" s="162"/>
      <c r="AZ80" s="162"/>
      <c r="BA80" s="130"/>
      <c r="BB80" s="212"/>
      <c r="BC80" s="213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6"/>
      <c r="BV80" s="77"/>
      <c r="BW80" s="77"/>
      <c r="BX80" s="76"/>
      <c r="BY80" s="76"/>
      <c r="BZ80" s="76"/>
      <c r="CA80" s="76"/>
      <c r="CB80" s="76"/>
      <c r="CC80" s="78"/>
      <c r="CD80" s="78"/>
      <c r="CE80" s="78"/>
      <c r="CF80" s="78"/>
      <c r="CG80" s="79"/>
      <c r="CH80" s="79"/>
      <c r="CI80" s="79"/>
      <c r="CJ80" s="79"/>
      <c r="CK80" s="79"/>
    </row>
    <row r="81" spans="2:115" ht="3.75" customHeight="1" thickBot="1">
      <c r="BD81" s="1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X81" s="3"/>
      <c r="BY81" s="3"/>
      <c r="BZ81" s="3"/>
      <c r="CG81" s="6"/>
      <c r="CH81" s="6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</row>
    <row r="82" spans="2:115" ht="20.100000000000001" customHeight="1" thickBot="1">
      <c r="B82" s="193" t="s">
        <v>14</v>
      </c>
      <c r="C82" s="187"/>
      <c r="D82" s="185"/>
      <c r="E82" s="186"/>
      <c r="F82" s="186"/>
      <c r="G82" s="186"/>
      <c r="H82" s="186"/>
      <c r="I82" s="187"/>
      <c r="J82" s="185" t="s">
        <v>17</v>
      </c>
      <c r="K82" s="186"/>
      <c r="L82" s="186"/>
      <c r="M82" s="186"/>
      <c r="N82" s="187"/>
      <c r="O82" s="185" t="s">
        <v>34</v>
      </c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  <c r="AT82" s="186"/>
      <c r="AU82" s="186"/>
      <c r="AV82" s="187"/>
      <c r="AW82" s="185" t="s">
        <v>21</v>
      </c>
      <c r="AX82" s="186"/>
      <c r="AY82" s="186"/>
      <c r="AZ82" s="186"/>
      <c r="BA82" s="187"/>
      <c r="BB82" s="185"/>
      <c r="BC82" s="188"/>
      <c r="BD82" s="1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X82" s="3"/>
      <c r="BY82" s="3"/>
      <c r="BZ82" s="3"/>
      <c r="CG82" s="6"/>
      <c r="CH82" s="6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</row>
    <row r="83" spans="2:115" ht="18" customHeight="1">
      <c r="B83" s="210">
        <v>26</v>
      </c>
      <c r="C83" s="211"/>
      <c r="D83" s="194"/>
      <c r="E83" s="195"/>
      <c r="F83" s="195"/>
      <c r="G83" s="195"/>
      <c r="H83" s="195"/>
      <c r="I83" s="196"/>
      <c r="J83" s="200">
        <f>J79+$V$75*$Y$75+$AL$75</f>
        <v>0.77916666666666667</v>
      </c>
      <c r="K83" s="201"/>
      <c r="L83" s="201"/>
      <c r="M83" s="201"/>
      <c r="N83" s="202"/>
      <c r="O83" s="206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72" t="s">
        <v>20</v>
      </c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90"/>
      <c r="AW83" s="191"/>
      <c r="AX83" s="174"/>
      <c r="AY83" s="174" t="s">
        <v>19</v>
      </c>
      <c r="AZ83" s="174"/>
      <c r="BA83" s="173"/>
      <c r="BB83" s="210"/>
      <c r="BC83" s="211"/>
      <c r="BD83" s="1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X83" s="3"/>
      <c r="BY83" s="3"/>
      <c r="BZ83" s="3"/>
      <c r="CG83" s="6"/>
      <c r="CH83" s="6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</row>
    <row r="84" spans="2:115" ht="12" customHeight="1" thickBot="1">
      <c r="B84" s="212"/>
      <c r="C84" s="213"/>
      <c r="D84" s="197"/>
      <c r="E84" s="198"/>
      <c r="F84" s="198"/>
      <c r="G84" s="198"/>
      <c r="H84" s="198"/>
      <c r="I84" s="199"/>
      <c r="J84" s="203"/>
      <c r="K84" s="204"/>
      <c r="L84" s="204"/>
      <c r="M84" s="204"/>
      <c r="N84" s="205"/>
      <c r="O84" s="214" t="s">
        <v>42</v>
      </c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74"/>
      <c r="AF84" s="215" t="s">
        <v>62</v>
      </c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6"/>
      <c r="AW84" s="192"/>
      <c r="AX84" s="162"/>
      <c r="AY84" s="162"/>
      <c r="AZ84" s="162"/>
      <c r="BA84" s="130"/>
      <c r="BB84" s="212"/>
      <c r="BC84" s="213"/>
      <c r="BD84" s="1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X84" s="3"/>
      <c r="BY84" s="3"/>
      <c r="BZ84" s="3"/>
      <c r="CG84" s="6"/>
      <c r="CH84" s="6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</row>
    <row r="85" spans="2:115" ht="12" customHeight="1" thickBot="1">
      <c r="B85" s="54"/>
      <c r="C85" s="54"/>
      <c r="D85" s="68"/>
      <c r="E85" s="68"/>
      <c r="F85" s="68"/>
      <c r="G85" s="68"/>
      <c r="H85" s="68"/>
      <c r="I85" s="68"/>
      <c r="J85" s="69"/>
      <c r="K85" s="69"/>
      <c r="L85" s="69"/>
      <c r="M85" s="69"/>
      <c r="N85" s="69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1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57"/>
      <c r="AX85" s="57"/>
      <c r="AY85" s="57"/>
      <c r="AZ85" s="57"/>
      <c r="BA85" s="57"/>
      <c r="BB85" s="54"/>
      <c r="BC85" s="54"/>
      <c r="BD85" s="1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X85" s="3"/>
      <c r="BY85" s="3"/>
      <c r="BZ85" s="3"/>
      <c r="CG85" s="6"/>
      <c r="CH85" s="6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</row>
    <row r="86" spans="2:115" ht="20.100000000000001" customHeight="1" thickBot="1">
      <c r="B86" s="218" t="s">
        <v>14</v>
      </c>
      <c r="C86" s="209"/>
      <c r="D86" s="207"/>
      <c r="E86" s="208"/>
      <c r="F86" s="208"/>
      <c r="G86" s="208"/>
      <c r="H86" s="208"/>
      <c r="I86" s="209"/>
      <c r="J86" s="207" t="s">
        <v>17</v>
      </c>
      <c r="K86" s="208"/>
      <c r="L86" s="208"/>
      <c r="M86" s="208"/>
      <c r="N86" s="209"/>
      <c r="O86" s="207" t="s">
        <v>35</v>
      </c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9"/>
      <c r="AW86" s="207" t="s">
        <v>21</v>
      </c>
      <c r="AX86" s="208"/>
      <c r="AY86" s="208"/>
      <c r="AZ86" s="208"/>
      <c r="BA86" s="209"/>
      <c r="BB86" s="207"/>
      <c r="BC86" s="217"/>
      <c r="BD86" s="1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X86" s="3"/>
      <c r="BY86" s="3"/>
      <c r="BZ86" s="3"/>
      <c r="CG86" s="6"/>
      <c r="CH86" s="6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</row>
    <row r="87" spans="2:115" ht="18" customHeight="1">
      <c r="B87" s="210">
        <v>27</v>
      </c>
      <c r="C87" s="211"/>
      <c r="D87" s="194"/>
      <c r="E87" s="195"/>
      <c r="F87" s="195"/>
      <c r="G87" s="195"/>
      <c r="H87" s="195"/>
      <c r="I87" s="196"/>
      <c r="J87" s="200">
        <f>J83+$V$75*$Y$75+$AL$75</f>
        <v>0.78749999999999998</v>
      </c>
      <c r="K87" s="201"/>
      <c r="L87" s="201"/>
      <c r="M87" s="201"/>
      <c r="N87" s="202"/>
      <c r="O87" s="206" t="str">
        <f>IF(ISBLANK($AZ$79)," ",IF($AW$79&gt;$AZ$79,$O$79,IF($AZ$79&gt;$AW$79,$AF$79,IF($AW$79=$AZ$79,"Entscheidung ermitteln!"))))</f>
        <v xml:space="preserve"> </v>
      </c>
      <c r="P87" s="189" t="e">
        <f>IF(ISBLANK(#REF!)," ",IF(#REF!&lt;#REF!,#REF!,IF(#REF!&lt;#REF!,#REF!)))</f>
        <v>#REF!</v>
      </c>
      <c r="Q87" s="189" t="e">
        <f>IF(ISBLANK(#REF!)," ",IF(#REF!&lt;#REF!,#REF!,IF(#REF!&lt;#REF!,#REF!)))</f>
        <v>#REF!</v>
      </c>
      <c r="R87" s="189" t="e">
        <f>IF(ISBLANK(#REF!)," ",IF(#REF!&lt;#REF!,#REF!,IF(#REF!&lt;#REF!,#REF!)))</f>
        <v>#REF!</v>
      </c>
      <c r="S87" s="189" t="e">
        <f>IF(ISBLANK(#REF!)," ",IF(#REF!&lt;#REF!,#REF!,IF(#REF!&lt;#REF!,#REF!)))</f>
        <v>#REF!</v>
      </c>
      <c r="T87" s="189" t="e">
        <f>IF(ISBLANK(#REF!)," ",IF(#REF!&lt;#REF!,#REF!,IF(#REF!&lt;#REF!,#REF!)))</f>
        <v>#REF!</v>
      </c>
      <c r="U87" s="189" t="e">
        <f>IF(ISBLANK(#REF!)," ",IF(#REF!&lt;#REF!,#REF!,IF(#REF!&lt;#REF!,#REF!)))</f>
        <v>#REF!</v>
      </c>
      <c r="V87" s="189" t="e">
        <f>IF(ISBLANK(#REF!)," ",IF(#REF!&lt;#REF!,#REF!,IF(#REF!&lt;#REF!,#REF!)))</f>
        <v>#REF!</v>
      </c>
      <c r="W87" s="189" t="e">
        <f>IF(ISBLANK(#REF!)," ",IF(#REF!&lt;#REF!,#REF!,IF(#REF!&lt;#REF!,#REF!)))</f>
        <v>#REF!</v>
      </c>
      <c r="X87" s="189" t="e">
        <f>IF(ISBLANK(#REF!)," ",IF(#REF!&lt;#REF!,#REF!,IF(#REF!&lt;#REF!,#REF!)))</f>
        <v>#REF!</v>
      </c>
      <c r="Y87" s="189" t="e">
        <f>IF(ISBLANK(#REF!)," ",IF(#REF!&lt;#REF!,#REF!,IF(#REF!&lt;#REF!,#REF!)))</f>
        <v>#REF!</v>
      </c>
      <c r="Z87" s="189" t="e">
        <f>IF(ISBLANK(#REF!)," ",IF(#REF!&lt;#REF!,#REF!,IF(#REF!&lt;#REF!,#REF!)))</f>
        <v>#REF!</v>
      </c>
      <c r="AA87" s="189" t="e">
        <f>IF(ISBLANK(#REF!)," ",IF(#REF!&lt;#REF!,#REF!,IF(#REF!&lt;#REF!,#REF!)))</f>
        <v>#REF!</v>
      </c>
      <c r="AB87" s="189" t="e">
        <f>IF(ISBLANK(#REF!)," ",IF(#REF!&lt;#REF!,#REF!,IF(#REF!&lt;#REF!,#REF!)))</f>
        <v>#REF!</v>
      </c>
      <c r="AC87" s="189" t="e">
        <f>IF(ISBLANK(#REF!)," ",IF(#REF!&lt;#REF!,#REF!,IF(#REF!&lt;#REF!,#REF!)))</f>
        <v>#REF!</v>
      </c>
      <c r="AD87" s="189" t="e">
        <f>IF(ISBLANK(#REF!)," ",IF(#REF!&lt;#REF!,#REF!,IF(#REF!&lt;#REF!,#REF!)))</f>
        <v>#REF!</v>
      </c>
      <c r="AE87" s="72" t="s">
        <v>20</v>
      </c>
      <c r="AF87" s="189" t="str">
        <f>IF(ISBLANK($AZ$83)," ",IF($AW$83&gt;$AZ$83,$O$83,IF($AZ$83&gt;$AW$83,$AF$83,IF($AW$83=$AZ$83,"Entscheidung ermitteln!"))))</f>
        <v xml:space="preserve"> </v>
      </c>
      <c r="AG87" s="189" t="e">
        <f>IF(ISBLANK(#REF!)," ",IF(#REF!&lt;#REF!,#REF!,IF(#REF!&lt;#REF!,#REF!)))</f>
        <v>#REF!</v>
      </c>
      <c r="AH87" s="189" t="e">
        <f>IF(ISBLANK(#REF!)," ",IF(#REF!&lt;#REF!,#REF!,IF(#REF!&lt;#REF!,#REF!)))</f>
        <v>#REF!</v>
      </c>
      <c r="AI87" s="189" t="e">
        <f>IF(ISBLANK(#REF!)," ",IF(#REF!&lt;#REF!,#REF!,IF(#REF!&lt;#REF!,#REF!)))</f>
        <v>#REF!</v>
      </c>
      <c r="AJ87" s="189" t="e">
        <f>IF(ISBLANK(#REF!)," ",IF(#REF!&lt;#REF!,#REF!,IF(#REF!&lt;#REF!,#REF!)))</f>
        <v>#REF!</v>
      </c>
      <c r="AK87" s="189" t="e">
        <f>IF(ISBLANK(#REF!)," ",IF(#REF!&lt;#REF!,#REF!,IF(#REF!&lt;#REF!,#REF!)))</f>
        <v>#REF!</v>
      </c>
      <c r="AL87" s="189" t="e">
        <f>IF(ISBLANK(#REF!)," ",IF(#REF!&lt;#REF!,#REF!,IF(#REF!&lt;#REF!,#REF!)))</f>
        <v>#REF!</v>
      </c>
      <c r="AM87" s="189" t="e">
        <f>IF(ISBLANK(#REF!)," ",IF(#REF!&lt;#REF!,#REF!,IF(#REF!&lt;#REF!,#REF!)))</f>
        <v>#REF!</v>
      </c>
      <c r="AN87" s="189" t="e">
        <f>IF(ISBLANK(#REF!)," ",IF(#REF!&lt;#REF!,#REF!,IF(#REF!&lt;#REF!,#REF!)))</f>
        <v>#REF!</v>
      </c>
      <c r="AO87" s="189" t="e">
        <f>IF(ISBLANK(#REF!)," ",IF(#REF!&lt;#REF!,#REF!,IF(#REF!&lt;#REF!,#REF!)))</f>
        <v>#REF!</v>
      </c>
      <c r="AP87" s="189" t="e">
        <f>IF(ISBLANK(#REF!)," ",IF(#REF!&lt;#REF!,#REF!,IF(#REF!&lt;#REF!,#REF!)))</f>
        <v>#REF!</v>
      </c>
      <c r="AQ87" s="189" t="e">
        <f>IF(ISBLANK(#REF!)," ",IF(#REF!&lt;#REF!,#REF!,IF(#REF!&lt;#REF!,#REF!)))</f>
        <v>#REF!</v>
      </c>
      <c r="AR87" s="189" t="e">
        <f>IF(ISBLANK(#REF!)," ",IF(#REF!&lt;#REF!,#REF!,IF(#REF!&lt;#REF!,#REF!)))</f>
        <v>#REF!</v>
      </c>
      <c r="AS87" s="189" t="e">
        <f>IF(ISBLANK(#REF!)," ",IF(#REF!&lt;#REF!,#REF!,IF(#REF!&lt;#REF!,#REF!)))</f>
        <v>#REF!</v>
      </c>
      <c r="AT87" s="189" t="e">
        <f>IF(ISBLANK(#REF!)," ",IF(#REF!&lt;#REF!,#REF!,IF(#REF!&lt;#REF!,#REF!)))</f>
        <v>#REF!</v>
      </c>
      <c r="AU87" s="189" t="e">
        <f>IF(ISBLANK(#REF!)," ",IF(#REF!&lt;#REF!,#REF!,IF(#REF!&lt;#REF!,#REF!)))</f>
        <v>#REF!</v>
      </c>
      <c r="AV87" s="190" t="e">
        <f>IF(ISBLANK(#REF!)," ",IF(#REF!&lt;#REF!,#REF!,IF(#REF!&lt;#REF!,#REF!)))</f>
        <v>#REF!</v>
      </c>
      <c r="AW87" s="191"/>
      <c r="AX87" s="174"/>
      <c r="AY87" s="174" t="s">
        <v>19</v>
      </c>
      <c r="AZ87" s="174"/>
      <c r="BA87" s="173"/>
      <c r="BB87" s="210"/>
      <c r="BC87" s="211"/>
      <c r="BD87" s="1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X87" s="3"/>
      <c r="BY87" s="3"/>
      <c r="BZ87" s="3"/>
      <c r="CG87" s="6"/>
      <c r="CH87" s="6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</row>
    <row r="88" spans="2:115" ht="12" customHeight="1" thickBot="1">
      <c r="B88" s="212"/>
      <c r="C88" s="213"/>
      <c r="D88" s="197"/>
      <c r="E88" s="198"/>
      <c r="F88" s="198"/>
      <c r="G88" s="198"/>
      <c r="H88" s="198"/>
      <c r="I88" s="199"/>
      <c r="J88" s="203"/>
      <c r="K88" s="204"/>
      <c r="L88" s="204"/>
      <c r="M88" s="204"/>
      <c r="N88" s="205"/>
      <c r="O88" s="214" t="s">
        <v>38</v>
      </c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74"/>
      <c r="AF88" s="215" t="s">
        <v>39</v>
      </c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6"/>
      <c r="AW88" s="192"/>
      <c r="AX88" s="162"/>
      <c r="AY88" s="162"/>
      <c r="AZ88" s="162"/>
      <c r="BA88" s="130"/>
      <c r="BB88" s="212"/>
      <c r="BC88" s="213"/>
      <c r="BD88" s="1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X88" s="3"/>
      <c r="BY88" s="3"/>
      <c r="BZ88" s="3"/>
      <c r="CG88" s="6"/>
      <c r="CH88" s="6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</row>
    <row r="89" spans="2:115" ht="12.75" customHeight="1">
      <c r="BD89" s="1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X89" s="3"/>
      <c r="BY89" s="3"/>
      <c r="BZ89" s="3"/>
      <c r="CG89" s="6"/>
      <c r="CH89" s="6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</row>
    <row r="90" spans="2:115">
      <c r="B90" s="25" t="s">
        <v>37</v>
      </c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6"/>
      <c r="CA90" s="4"/>
      <c r="CB90" s="4"/>
      <c r="CC90" s="6"/>
      <c r="CD90" s="6"/>
      <c r="CE90" s="6"/>
      <c r="CF90" s="6"/>
      <c r="CG90" s="6"/>
      <c r="CH90" s="6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DE90" s="6"/>
      <c r="DF90" s="6"/>
      <c r="DG90" s="6"/>
      <c r="DH90" s="6"/>
      <c r="DI90" s="6"/>
      <c r="DJ90" s="6"/>
      <c r="DK90" s="6"/>
    </row>
    <row r="91" spans="2:115" ht="13.5" thickBot="1">
      <c r="BD91" s="1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CA91" s="4"/>
      <c r="CB91" s="4"/>
      <c r="CC91" s="6"/>
      <c r="CD91" s="6"/>
      <c r="CE91" s="6"/>
      <c r="CF91" s="6"/>
      <c r="CG91" s="6"/>
      <c r="CH91" s="6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DE91" s="6"/>
      <c r="DF91" s="6"/>
      <c r="DG91" s="6"/>
      <c r="DH91" s="6"/>
      <c r="DI91" s="6"/>
      <c r="DJ91" s="6"/>
      <c r="DK91" s="6"/>
    </row>
    <row r="92" spans="2:115" ht="21" customHeight="1">
      <c r="I92" s="225" t="s">
        <v>8</v>
      </c>
      <c r="J92" s="226"/>
      <c r="K92" s="226"/>
      <c r="L92" s="80"/>
      <c r="M92" s="227" t="str">
        <f>IF(ISBLANK($AZ$87)," ",IF($AW$87&gt;$AZ$87,$O$87,IF($AZ$87&gt;$AW$87,$AF$87,IF($AW$87=$AZ$87,"Entscheidung ermitteln!"))))</f>
        <v xml:space="preserve"> </v>
      </c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8"/>
      <c r="BD92" s="1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CA92" s="4"/>
      <c r="CB92" s="4"/>
      <c r="CC92" s="6"/>
      <c r="CD92" s="6"/>
      <c r="CE92" s="6"/>
      <c r="CF92" s="6"/>
      <c r="CG92" s="6"/>
      <c r="CH92" s="6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DE92" s="6"/>
      <c r="DF92" s="6"/>
      <c r="DG92" s="6"/>
      <c r="DH92" s="6"/>
      <c r="DI92" s="6"/>
      <c r="DJ92" s="6"/>
      <c r="DK92" s="6"/>
    </row>
    <row r="93" spans="2:115" ht="21" customHeight="1" thickBot="1">
      <c r="I93" s="221" t="s">
        <v>9</v>
      </c>
      <c r="J93" s="222"/>
      <c r="K93" s="222"/>
      <c r="L93" s="81"/>
      <c r="M93" s="223" t="str">
        <f>IF(ISBLANK($AZ$87)," ",IF($AW$87&lt;$AZ$87,$O$87,IF($AZ$87&lt;$AW$87,$AF$87,IF($AW$87=$AZ$87,"Entscheidung ermitteln!"))))</f>
        <v xml:space="preserve"> </v>
      </c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3"/>
      <c r="AM93" s="223"/>
      <c r="AN93" s="223"/>
      <c r="AO93" s="223"/>
      <c r="AP93" s="223"/>
      <c r="AQ93" s="223"/>
      <c r="AR93" s="223"/>
      <c r="AS93" s="223"/>
      <c r="AT93" s="223"/>
      <c r="AU93" s="223"/>
      <c r="AV93" s="224"/>
      <c r="BD93" s="1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CA93" s="4"/>
      <c r="CB93" s="4"/>
      <c r="CC93" s="6"/>
      <c r="CD93" s="6"/>
      <c r="CE93" s="6"/>
      <c r="CF93" s="6"/>
      <c r="CG93" s="6"/>
      <c r="CH93" s="6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DE93" s="6"/>
      <c r="DF93" s="6"/>
      <c r="DG93" s="6"/>
      <c r="DH93" s="6"/>
      <c r="DI93" s="6"/>
      <c r="DJ93" s="6"/>
      <c r="DK93" s="6"/>
    </row>
    <row r="94" spans="2:115" ht="21" customHeight="1">
      <c r="I94" s="219"/>
      <c r="J94" s="219"/>
      <c r="K94" s="219"/>
      <c r="L94" s="82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BD94" s="1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CA94" s="4"/>
      <c r="CB94" s="4"/>
      <c r="CC94" s="6"/>
      <c r="CD94" s="6"/>
      <c r="CE94" s="6"/>
      <c r="CF94" s="6"/>
      <c r="CG94" s="6"/>
      <c r="CH94" s="6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DE94" s="6"/>
      <c r="DF94" s="6"/>
      <c r="DG94" s="6"/>
      <c r="DH94" s="6"/>
      <c r="DI94" s="6"/>
      <c r="DJ94" s="6"/>
      <c r="DK94" s="6"/>
    </row>
    <row r="95" spans="2:115" ht="21" customHeight="1">
      <c r="I95" s="219"/>
      <c r="J95" s="219"/>
      <c r="K95" s="219"/>
      <c r="L95" s="82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BD95" s="1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CA95" s="4"/>
      <c r="CB95" s="4"/>
      <c r="CC95" s="6"/>
      <c r="CD95" s="6"/>
      <c r="CE95" s="6"/>
      <c r="CF95" s="6"/>
      <c r="CG95" s="6"/>
      <c r="CH95" s="6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DE95" s="6"/>
      <c r="DF95" s="6"/>
      <c r="DG95" s="6"/>
      <c r="DH95" s="6"/>
      <c r="DI95" s="6"/>
      <c r="DJ95" s="6"/>
      <c r="DK95" s="6"/>
    </row>
  </sheetData>
  <mergeCells count="463">
    <mergeCell ref="I95:K95"/>
    <mergeCell ref="M95:AV95"/>
    <mergeCell ref="I93:K93"/>
    <mergeCell ref="I94:K94"/>
    <mergeCell ref="M94:AV94"/>
    <mergeCell ref="AW86:BA86"/>
    <mergeCell ref="O86:AV86"/>
    <mergeCell ref="M93:AV93"/>
    <mergeCell ref="I92:K92"/>
    <mergeCell ref="M92:AV92"/>
    <mergeCell ref="BB86:BC86"/>
    <mergeCell ref="B87:C88"/>
    <mergeCell ref="AW87:AX88"/>
    <mergeCell ref="AY87:AY88"/>
    <mergeCell ref="AZ87:BA88"/>
    <mergeCell ref="BB87:BC88"/>
    <mergeCell ref="O88:AD88"/>
    <mergeCell ref="AF88:AV88"/>
    <mergeCell ref="B86:C86"/>
    <mergeCell ref="J86:N86"/>
    <mergeCell ref="B83:C84"/>
    <mergeCell ref="D83:I84"/>
    <mergeCell ref="J83:N84"/>
    <mergeCell ref="BB83:BC84"/>
    <mergeCell ref="O84:AD84"/>
    <mergeCell ref="AF84:AV84"/>
    <mergeCell ref="AW82:BA82"/>
    <mergeCell ref="BB82:BC82"/>
    <mergeCell ref="AW83:AX84"/>
    <mergeCell ref="AY83:AY84"/>
    <mergeCell ref="AZ83:BA84"/>
    <mergeCell ref="B82:C82"/>
    <mergeCell ref="D82:I82"/>
    <mergeCell ref="J82:N82"/>
    <mergeCell ref="O82:AV82"/>
    <mergeCell ref="AF83:AV83"/>
    <mergeCell ref="BB79:BC80"/>
    <mergeCell ref="O80:AD80"/>
    <mergeCell ref="AF80:AV80"/>
    <mergeCell ref="B79:C80"/>
    <mergeCell ref="D79:I80"/>
    <mergeCell ref="J79:N80"/>
    <mergeCell ref="O79:AD79"/>
    <mergeCell ref="B78:C78"/>
    <mergeCell ref="D78:I78"/>
    <mergeCell ref="J78:N78"/>
    <mergeCell ref="O78:AV78"/>
    <mergeCell ref="D87:I88"/>
    <mergeCell ref="J87:N88"/>
    <mergeCell ref="O87:AD87"/>
    <mergeCell ref="AF87:AV87"/>
    <mergeCell ref="D86:I86"/>
    <mergeCell ref="O83:AD83"/>
    <mergeCell ref="AW78:BA78"/>
    <mergeCell ref="BB78:BC78"/>
    <mergeCell ref="AF79:AV79"/>
    <mergeCell ref="AW79:AX80"/>
    <mergeCell ref="H75:L75"/>
    <mergeCell ref="V75:W75"/>
    <mergeCell ref="Y75:AC75"/>
    <mergeCell ref="AL75:AP75"/>
    <mergeCell ref="AY79:AY80"/>
    <mergeCell ref="AZ79:BA80"/>
    <mergeCell ref="BA66:BC66"/>
    <mergeCell ref="AE67:AF67"/>
    <mergeCell ref="AG67:AR67"/>
    <mergeCell ref="AS67:AU67"/>
    <mergeCell ref="AV67:AW67"/>
    <mergeCell ref="AY70:AZ70"/>
    <mergeCell ref="BA70:BC70"/>
    <mergeCell ref="AS70:AU70"/>
    <mergeCell ref="AV70:AW70"/>
    <mergeCell ref="AY68:AZ68"/>
    <mergeCell ref="B70:C70"/>
    <mergeCell ref="AE69:AF69"/>
    <mergeCell ref="AG69:AR69"/>
    <mergeCell ref="AE70:AF70"/>
    <mergeCell ref="AG70:AR70"/>
    <mergeCell ref="S70:T70"/>
    <mergeCell ref="V70:W70"/>
    <mergeCell ref="X70:Z70"/>
    <mergeCell ref="V69:W69"/>
    <mergeCell ref="AY67:AZ67"/>
    <mergeCell ref="BA67:BC67"/>
    <mergeCell ref="BA68:BC68"/>
    <mergeCell ref="AS69:AU69"/>
    <mergeCell ref="AV69:AW69"/>
    <mergeCell ref="AS68:AU68"/>
    <mergeCell ref="AV68:AW68"/>
    <mergeCell ref="AY69:AZ69"/>
    <mergeCell ref="BA69:BC69"/>
    <mergeCell ref="AW53:AX53"/>
    <mergeCell ref="AG68:AR68"/>
    <mergeCell ref="AE63:AF63"/>
    <mergeCell ref="AG63:AR63"/>
    <mergeCell ref="AS63:AU63"/>
    <mergeCell ref="D70:O70"/>
    <mergeCell ref="P70:R70"/>
    <mergeCell ref="P69:R69"/>
    <mergeCell ref="X67:Z67"/>
    <mergeCell ref="V68:W68"/>
    <mergeCell ref="B52:C52"/>
    <mergeCell ref="X69:Z69"/>
    <mergeCell ref="P68:R68"/>
    <mergeCell ref="S68:T68"/>
    <mergeCell ref="O53:AD53"/>
    <mergeCell ref="AF53:AV53"/>
    <mergeCell ref="B69:C69"/>
    <mergeCell ref="X68:Z68"/>
    <mergeCell ref="D69:O69"/>
    <mergeCell ref="S69:T69"/>
    <mergeCell ref="AZ52:BA52"/>
    <mergeCell ref="AW51:AX51"/>
    <mergeCell ref="O51:AD51"/>
    <mergeCell ref="B53:C53"/>
    <mergeCell ref="D53:F53"/>
    <mergeCell ref="G53:I53"/>
    <mergeCell ref="J53:N53"/>
    <mergeCell ref="J52:N52"/>
    <mergeCell ref="B51:C51"/>
    <mergeCell ref="D51:F51"/>
    <mergeCell ref="BB31:BC31"/>
    <mergeCell ref="BB25:BC25"/>
    <mergeCell ref="AF31:AV31"/>
    <mergeCell ref="O30:AD30"/>
    <mergeCell ref="AZ51:BA51"/>
    <mergeCell ref="D52:F52"/>
    <mergeCell ref="G52:I52"/>
    <mergeCell ref="O52:AD52"/>
    <mergeCell ref="AF52:AV52"/>
    <mergeCell ref="AW52:AX52"/>
    <mergeCell ref="BB50:BC50"/>
    <mergeCell ref="O31:AD31"/>
    <mergeCell ref="B50:C50"/>
    <mergeCell ref="D50:F50"/>
    <mergeCell ref="G50:I50"/>
    <mergeCell ref="J50:N50"/>
    <mergeCell ref="O50:AD50"/>
    <mergeCell ref="AF50:AV50"/>
    <mergeCell ref="AW31:AX31"/>
    <mergeCell ref="AZ31:BA31"/>
    <mergeCell ref="B24:C24"/>
    <mergeCell ref="D24:X24"/>
    <mergeCell ref="Y24:Z24"/>
    <mergeCell ref="AG25:BA25"/>
    <mergeCell ref="AZ30:BA30"/>
    <mergeCell ref="AW30:AX30"/>
    <mergeCell ref="AE21:BC21"/>
    <mergeCell ref="BB16:BC16"/>
    <mergeCell ref="BB30:BC30"/>
    <mergeCell ref="AE25:AF25"/>
    <mergeCell ref="AG24:BA24"/>
    <mergeCell ref="BB24:BC24"/>
    <mergeCell ref="BB18:BC18"/>
    <mergeCell ref="BB19:BC19"/>
    <mergeCell ref="A4:AP4"/>
    <mergeCell ref="AG23:BA23"/>
    <mergeCell ref="B25:C25"/>
    <mergeCell ref="D25:X25"/>
    <mergeCell ref="Y25:Z25"/>
    <mergeCell ref="AL10:AP10"/>
    <mergeCell ref="AG17:BA17"/>
    <mergeCell ref="AG16:BA16"/>
    <mergeCell ref="U10:V10"/>
    <mergeCell ref="B15:Z15"/>
    <mergeCell ref="AE15:BC15"/>
    <mergeCell ref="M6:T6"/>
    <mergeCell ref="Y6:AF6"/>
    <mergeCell ref="X10:AB10"/>
    <mergeCell ref="H10:L10"/>
    <mergeCell ref="B68:C68"/>
    <mergeCell ref="D68:O68"/>
    <mergeCell ref="AE68:AF68"/>
    <mergeCell ref="AV64:AW64"/>
    <mergeCell ref="AS64:AU64"/>
    <mergeCell ref="X66:Z66"/>
    <mergeCell ref="AE66:AR66"/>
    <mergeCell ref="AS66:AU66"/>
    <mergeCell ref="AV66:AZ66"/>
    <mergeCell ref="B64:C64"/>
    <mergeCell ref="AV63:AW63"/>
    <mergeCell ref="AV61:AW61"/>
    <mergeCell ref="AY63:AZ63"/>
    <mergeCell ref="BA63:BC63"/>
    <mergeCell ref="AS62:AU62"/>
    <mergeCell ref="AV62:AW62"/>
    <mergeCell ref="AY61:AZ61"/>
    <mergeCell ref="BA61:BC61"/>
    <mergeCell ref="AY62:AZ62"/>
    <mergeCell ref="BA62:BC62"/>
    <mergeCell ref="BB17:BC17"/>
    <mergeCell ref="AG18:BA18"/>
    <mergeCell ref="AF30:AV30"/>
    <mergeCell ref="AE22:AF22"/>
    <mergeCell ref="AG22:BA22"/>
    <mergeCell ref="BB22:BC22"/>
    <mergeCell ref="AE23:AF23"/>
    <mergeCell ref="BB23:BC23"/>
    <mergeCell ref="AE24:AF24"/>
    <mergeCell ref="AG19:BA19"/>
    <mergeCell ref="AS60:AU60"/>
    <mergeCell ref="AV60:AZ60"/>
    <mergeCell ref="BA60:BC60"/>
    <mergeCell ref="AE60:AR60"/>
    <mergeCell ref="AE61:AF61"/>
    <mergeCell ref="AG61:AR61"/>
    <mergeCell ref="AS61:AU61"/>
    <mergeCell ref="AZ53:BA53"/>
    <mergeCell ref="B47:C47"/>
    <mergeCell ref="B48:C48"/>
    <mergeCell ref="B37:C37"/>
    <mergeCell ref="AE62:AF62"/>
    <mergeCell ref="AG62:AR62"/>
    <mergeCell ref="D38:F38"/>
    <mergeCell ref="D37:F37"/>
    <mergeCell ref="D48:F48"/>
    <mergeCell ref="D41:F41"/>
    <mergeCell ref="BB51:BC51"/>
    <mergeCell ref="B39:C39"/>
    <mergeCell ref="B40:C40"/>
    <mergeCell ref="B41:C41"/>
    <mergeCell ref="B44:C44"/>
    <mergeCell ref="B49:C49"/>
    <mergeCell ref="D39:F39"/>
    <mergeCell ref="D42:F42"/>
    <mergeCell ref="D45:F45"/>
    <mergeCell ref="G39:I39"/>
    <mergeCell ref="J31:N31"/>
    <mergeCell ref="G31:I31"/>
    <mergeCell ref="B46:C46"/>
    <mergeCell ref="B42:C42"/>
    <mergeCell ref="B43:C43"/>
    <mergeCell ref="AF32:AV32"/>
    <mergeCell ref="B38:C38"/>
    <mergeCell ref="D31:F31"/>
    <mergeCell ref="D34:F34"/>
    <mergeCell ref="B45:C45"/>
    <mergeCell ref="B16:C16"/>
    <mergeCell ref="AE16:AF16"/>
    <mergeCell ref="Y16:Z16"/>
    <mergeCell ref="B17:C17"/>
    <mergeCell ref="D16:X16"/>
    <mergeCell ref="D17:X17"/>
    <mergeCell ref="AE17:AF17"/>
    <mergeCell ref="Y17:Z17"/>
    <mergeCell ref="B18:C18"/>
    <mergeCell ref="B19:C19"/>
    <mergeCell ref="D19:X19"/>
    <mergeCell ref="AE19:AF19"/>
    <mergeCell ref="Y19:Z19"/>
    <mergeCell ref="D18:X18"/>
    <mergeCell ref="AE18:AF18"/>
    <mergeCell ref="Y18:Z18"/>
    <mergeCell ref="D30:F30"/>
    <mergeCell ref="G30:I30"/>
    <mergeCell ref="J30:N30"/>
    <mergeCell ref="B21:Z21"/>
    <mergeCell ref="B23:C23"/>
    <mergeCell ref="D23:X23"/>
    <mergeCell ref="Y23:Z23"/>
    <mergeCell ref="B22:C22"/>
    <mergeCell ref="D22:X22"/>
    <mergeCell ref="Y22:Z22"/>
    <mergeCell ref="G29:I29"/>
    <mergeCell ref="D29:F29"/>
    <mergeCell ref="BB29:BC29"/>
    <mergeCell ref="AW29:BA29"/>
    <mergeCell ref="J29:N29"/>
    <mergeCell ref="O29:AV29"/>
    <mergeCell ref="B29:C29"/>
    <mergeCell ref="B31:C31"/>
    <mergeCell ref="B32:C32"/>
    <mergeCell ref="B36:C36"/>
    <mergeCell ref="B30:C30"/>
    <mergeCell ref="B34:C34"/>
    <mergeCell ref="B35:C35"/>
    <mergeCell ref="B33:C33"/>
    <mergeCell ref="G34:I34"/>
    <mergeCell ref="D36:F36"/>
    <mergeCell ref="G36:I36"/>
    <mergeCell ref="D35:F35"/>
    <mergeCell ref="G35:I35"/>
    <mergeCell ref="G38:I38"/>
    <mergeCell ref="G37:I37"/>
    <mergeCell ref="D32:F32"/>
    <mergeCell ref="G32:I32"/>
    <mergeCell ref="O32:AD32"/>
    <mergeCell ref="D33:F33"/>
    <mergeCell ref="G33:I33"/>
    <mergeCell ref="J32:N32"/>
    <mergeCell ref="J33:N33"/>
    <mergeCell ref="O33:AD33"/>
    <mergeCell ref="J34:N34"/>
    <mergeCell ref="AW33:AX33"/>
    <mergeCell ref="AZ33:BA33"/>
    <mergeCell ref="O34:AD34"/>
    <mergeCell ref="AF34:AV34"/>
    <mergeCell ref="AW34:AX34"/>
    <mergeCell ref="AF33:AV33"/>
    <mergeCell ref="AZ35:BA35"/>
    <mergeCell ref="BB32:BC32"/>
    <mergeCell ref="AZ34:BA34"/>
    <mergeCell ref="BB34:BC34"/>
    <mergeCell ref="BB33:BC33"/>
    <mergeCell ref="AF35:AV35"/>
    <mergeCell ref="AW32:AX32"/>
    <mergeCell ref="AZ32:BA32"/>
    <mergeCell ref="O35:AD35"/>
    <mergeCell ref="AW35:AX35"/>
    <mergeCell ref="AF37:AV37"/>
    <mergeCell ref="AW37:AX37"/>
    <mergeCell ref="BB35:BC35"/>
    <mergeCell ref="J36:N36"/>
    <mergeCell ref="O36:AD36"/>
    <mergeCell ref="AF36:AV36"/>
    <mergeCell ref="AW36:AX36"/>
    <mergeCell ref="AZ36:BA36"/>
    <mergeCell ref="BB36:BC36"/>
    <mergeCell ref="J35:N35"/>
    <mergeCell ref="AZ37:BA37"/>
    <mergeCell ref="BB37:BC37"/>
    <mergeCell ref="J38:N38"/>
    <mergeCell ref="O38:AD38"/>
    <mergeCell ref="AF38:AV38"/>
    <mergeCell ref="AW38:AX38"/>
    <mergeCell ref="AZ38:BA38"/>
    <mergeCell ref="BB38:BC38"/>
    <mergeCell ref="J37:N37"/>
    <mergeCell ref="O37:AD37"/>
    <mergeCell ref="J39:N39"/>
    <mergeCell ref="O39:AD39"/>
    <mergeCell ref="AF39:AV39"/>
    <mergeCell ref="AW39:AX39"/>
    <mergeCell ref="AZ39:BA39"/>
    <mergeCell ref="BB39:BC39"/>
    <mergeCell ref="D40:F40"/>
    <mergeCell ref="G40:I40"/>
    <mergeCell ref="J40:N40"/>
    <mergeCell ref="O40:AD40"/>
    <mergeCell ref="AF40:AV40"/>
    <mergeCell ref="AW40:AX40"/>
    <mergeCell ref="AZ40:BA40"/>
    <mergeCell ref="BB40:BC40"/>
    <mergeCell ref="AW42:AX42"/>
    <mergeCell ref="AZ42:BA42"/>
    <mergeCell ref="BB42:BC42"/>
    <mergeCell ref="G43:I43"/>
    <mergeCell ref="G41:I41"/>
    <mergeCell ref="J41:N41"/>
    <mergeCell ref="O41:AD41"/>
    <mergeCell ref="AF41:AV41"/>
    <mergeCell ref="AW41:AX41"/>
    <mergeCell ref="AZ41:BA41"/>
    <mergeCell ref="D44:F44"/>
    <mergeCell ref="G44:I44"/>
    <mergeCell ref="J44:N44"/>
    <mergeCell ref="O44:AD44"/>
    <mergeCell ref="BB41:BC41"/>
    <mergeCell ref="G42:I42"/>
    <mergeCell ref="J42:N42"/>
    <mergeCell ref="O42:AD42"/>
    <mergeCell ref="AF42:AV42"/>
    <mergeCell ref="D43:F43"/>
    <mergeCell ref="AW45:AX45"/>
    <mergeCell ref="AZ45:BA45"/>
    <mergeCell ref="BB45:BC45"/>
    <mergeCell ref="J43:N43"/>
    <mergeCell ref="O43:AD43"/>
    <mergeCell ref="AF43:AV43"/>
    <mergeCell ref="AW43:AX43"/>
    <mergeCell ref="AZ43:BA43"/>
    <mergeCell ref="AF46:AV46"/>
    <mergeCell ref="AW46:AX46"/>
    <mergeCell ref="AZ46:BA46"/>
    <mergeCell ref="O45:AD45"/>
    <mergeCell ref="AF45:AV45"/>
    <mergeCell ref="BB43:BC43"/>
    <mergeCell ref="AF44:AV44"/>
    <mergeCell ref="AW44:AX44"/>
    <mergeCell ref="AZ44:BA44"/>
    <mergeCell ref="BB44:BC44"/>
    <mergeCell ref="D47:F47"/>
    <mergeCell ref="G47:I47"/>
    <mergeCell ref="J47:N47"/>
    <mergeCell ref="O47:AD47"/>
    <mergeCell ref="AF47:AV47"/>
    <mergeCell ref="AW47:AX47"/>
    <mergeCell ref="AW48:AX48"/>
    <mergeCell ref="AZ48:BA48"/>
    <mergeCell ref="BB48:BC48"/>
    <mergeCell ref="G46:I46"/>
    <mergeCell ref="G45:I45"/>
    <mergeCell ref="BB46:BC46"/>
    <mergeCell ref="J45:N45"/>
    <mergeCell ref="AZ47:BA47"/>
    <mergeCell ref="J46:N46"/>
    <mergeCell ref="O46:AD46"/>
    <mergeCell ref="AF51:AV51"/>
    <mergeCell ref="J51:N51"/>
    <mergeCell ref="AW50:AX50"/>
    <mergeCell ref="G51:I51"/>
    <mergeCell ref="BB47:BC47"/>
    <mergeCell ref="D46:F46"/>
    <mergeCell ref="G48:I48"/>
    <mergeCell ref="J48:N48"/>
    <mergeCell ref="O48:AD48"/>
    <mergeCell ref="AF48:AV48"/>
    <mergeCell ref="BB49:BC49"/>
    <mergeCell ref="B60:O60"/>
    <mergeCell ref="P60:R60"/>
    <mergeCell ref="S60:W60"/>
    <mergeCell ref="X60:Z60"/>
    <mergeCell ref="BB52:BC52"/>
    <mergeCell ref="BB53:BC53"/>
    <mergeCell ref="AZ50:BA50"/>
    <mergeCell ref="D49:F49"/>
    <mergeCell ref="G49:I49"/>
    <mergeCell ref="V61:W61"/>
    <mergeCell ref="D61:O61"/>
    <mergeCell ref="P61:R61"/>
    <mergeCell ref="P62:R62"/>
    <mergeCell ref="S62:T62"/>
    <mergeCell ref="AZ49:BA49"/>
    <mergeCell ref="J49:N49"/>
    <mergeCell ref="O49:AD49"/>
    <mergeCell ref="AF49:AV49"/>
    <mergeCell ref="AW49:AX49"/>
    <mergeCell ref="B67:C67"/>
    <mergeCell ref="D67:O67"/>
    <mergeCell ref="P67:R67"/>
    <mergeCell ref="S67:T67"/>
    <mergeCell ref="V67:W67"/>
    <mergeCell ref="V64:W64"/>
    <mergeCell ref="D64:O64"/>
    <mergeCell ref="P64:R64"/>
    <mergeCell ref="S64:T64"/>
    <mergeCell ref="B66:O66"/>
    <mergeCell ref="P66:R66"/>
    <mergeCell ref="B63:C63"/>
    <mergeCell ref="S66:W66"/>
    <mergeCell ref="D63:O63"/>
    <mergeCell ref="P63:R63"/>
    <mergeCell ref="S63:T63"/>
    <mergeCell ref="X64:Z64"/>
    <mergeCell ref="V63:W63"/>
    <mergeCell ref="CC30:CE30"/>
    <mergeCell ref="CC36:CE36"/>
    <mergeCell ref="CC42:CE42"/>
    <mergeCell ref="CC48:CE48"/>
    <mergeCell ref="X63:Z63"/>
    <mergeCell ref="X61:Z61"/>
    <mergeCell ref="V62:W62"/>
    <mergeCell ref="X62:Z62"/>
    <mergeCell ref="A2:BC3"/>
    <mergeCell ref="B8:AN8"/>
    <mergeCell ref="AY64:AZ64"/>
    <mergeCell ref="BA64:BC64"/>
    <mergeCell ref="AE64:AF64"/>
    <mergeCell ref="AG64:AR64"/>
    <mergeCell ref="B61:C61"/>
    <mergeCell ref="S61:T61"/>
    <mergeCell ref="B62:C62"/>
    <mergeCell ref="D62:O62"/>
  </mergeCells>
  <pageMargins left="0.39370078740157483" right="0.39370078740157483" top="0.39370078740157483" bottom="0.39370078740157483" header="0" footer="0"/>
  <pageSetup paperSize="9" scale="95" orientation="portrait" r:id="rId1"/>
  <headerFooter alignWithMargins="0">
    <oddFooter xml:space="preserve">&amp;C&amp;F&amp;R&amp;P von &amp;N </oddFooter>
  </headerFooter>
  <rowBreaks count="1" manualBreakCount="1">
    <brk id="55" max="55" man="1"/>
  </rowBreaks>
  <drawing r:id="rId2"/>
  <legacyDrawing r:id="rId3"/>
  <controls>
    <control shapeId="1026" r:id="rId4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PC-Version</vt:lpstr>
      <vt:lpstr>'PC-Version'!Druckbereich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Moczyk</dc:creator>
  <cp:lastModifiedBy>Dieter sein !</cp:lastModifiedBy>
  <cp:lastPrinted>2003-01-09T11:35:56Z</cp:lastPrinted>
  <dcterms:created xsi:type="dcterms:W3CDTF">2002-02-21T07:48:38Z</dcterms:created>
  <dcterms:modified xsi:type="dcterms:W3CDTF">2017-11-23T14:28:10Z</dcterms:modified>
</cp:coreProperties>
</file>